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8" windowWidth="14808" windowHeight="8016" tabRatio="926" activeTab="12"/>
  </bookViews>
  <sheets>
    <sheet name="Intro" sheetId="22" r:id="rId1"/>
    <sheet name="monthly_spo" sheetId="28" r:id="rId2"/>
    <sheet name="monthly_mlo" sheetId="2" r:id="rId3"/>
    <sheet name="FFE, CDIAC" sheetId="5" r:id="rId4"/>
    <sheet name="LUCE, CDIAC" sheetId="6" r:id="rId5"/>
    <sheet name="GCB15 Summary" sheetId="24" r:id="rId6"/>
    <sheet name="GCB15 LUCE" sheetId="31" r:id="rId7"/>
    <sheet name="LUCE, b.e." sheetId="30" r:id="rId8"/>
    <sheet name="YE CO2" sheetId="20" r:id="rId9"/>
    <sheet name="Main Calc" sheetId="1" r:id="rId10"/>
    <sheet name="Main Chart" sheetId="15" r:id="rId11"/>
    <sheet name="Errors Chart" sheetId="16" r:id="rId12"/>
    <sheet name="LUCE Data Chart" sheetId="26" r:id="rId13"/>
  </sheets>
  <externalReferences>
    <externalReference r:id="rId14"/>
  </externalReferences>
  <definedNames>
    <definedName name="__123Graph_A" hidden="1">[1]netflux!$H$17:$H$147</definedName>
    <definedName name="__123Graph_B" hidden="1">[1]netflux!$B$17:$B$157</definedName>
    <definedName name="__123Graph_C" hidden="1">[1]netflux!$F$17:$F$147</definedName>
    <definedName name="__123Graph_D" hidden="1">[1]netflux!$D$17:$D$147</definedName>
    <definedName name="__123Graph_E" hidden="1">[1]netflux!$G$17:$G$147</definedName>
    <definedName name="__123Graph_F" hidden="1">[1]netflux!$C$17:$C$147</definedName>
    <definedName name="__123Graph_X" hidden="1">[1]netflux!$A$17:$A$157</definedName>
    <definedName name="_ENREF_33" localSheetId="6">'GCB15 LUCE'!#REF!</definedName>
    <definedName name="_ENREF_6" localSheetId="6">'GCB15 LUCE'!#REF!</definedName>
    <definedName name="_ENREF_82" localSheetId="6">'GCB15 LUCE'!#REF!</definedName>
    <definedName name="Initial_Concentration">'Main Calc'!$C$1</definedName>
    <definedName name="Initial_Mass_C">'Main Calc'!$M$1</definedName>
    <definedName name="lambda">'Main Calc'!$O$1</definedName>
    <definedName name="solver_adj" localSheetId="9" hidden="1">'Main Calc'!$O$1,'Main Calc'!$C$1</definedName>
    <definedName name="solver_cvg" localSheetId="9" hidden="1">0.0001</definedName>
    <definedName name="solver_drv" localSheetId="9" hidden="1">1</definedName>
    <definedName name="solver_eng" localSheetId="9" hidden="1">1</definedName>
    <definedName name="solver_est" localSheetId="9" hidden="1">1</definedName>
    <definedName name="solver_itr" localSheetId="9" hidden="1">2147483647</definedName>
    <definedName name="solver_mip" localSheetId="9" hidden="1">2147483647</definedName>
    <definedName name="solver_mni" localSheetId="9" hidden="1">30</definedName>
    <definedName name="solver_mrt" localSheetId="9" hidden="1">0.075</definedName>
    <definedName name="solver_msl" localSheetId="9" hidden="1">2</definedName>
    <definedName name="solver_neg" localSheetId="9" hidden="1">2</definedName>
    <definedName name="solver_nod" localSheetId="9" hidden="1">2147483647</definedName>
    <definedName name="solver_num" localSheetId="9" hidden="1">0</definedName>
    <definedName name="solver_nwt" localSheetId="9" hidden="1">1</definedName>
    <definedName name="solver_opt" localSheetId="9" hidden="1">'Main Calc'!$R$2</definedName>
    <definedName name="solver_pre" localSheetId="9" hidden="1">0.000001</definedName>
    <definedName name="solver_rbv" localSheetId="9" hidden="1">1</definedName>
    <definedName name="solver_rlx" localSheetId="9" hidden="1">2</definedName>
    <definedName name="solver_rsd" localSheetId="9" hidden="1">0</definedName>
    <definedName name="solver_scl" localSheetId="9" hidden="1">1</definedName>
    <definedName name="solver_sho" localSheetId="9" hidden="1">2</definedName>
    <definedName name="solver_ssz" localSheetId="9" hidden="1">100</definedName>
    <definedName name="solver_tim" localSheetId="9" hidden="1">2147483647</definedName>
    <definedName name="solver_tol" localSheetId="9" hidden="1">0.01</definedName>
    <definedName name="solver_typ" localSheetId="9" hidden="1">2</definedName>
    <definedName name="solver_val" localSheetId="9" hidden="1">0</definedName>
    <definedName name="solver_ver" localSheetId="9" hidden="1">3</definedName>
  </definedNames>
  <calcPr calcId="152511" concurrentCalc="0"/>
</workbook>
</file>

<file path=xl/calcChain.xml><?xml version="1.0" encoding="utf-8"?>
<calcChain xmlns="http://schemas.openxmlformats.org/spreadsheetml/2006/main">
  <c r="M61" i="20" l="1"/>
  <c r="O61" i="20"/>
  <c r="N61" i="20"/>
  <c r="V61" i="20"/>
  <c r="T61" i="20"/>
  <c r="Q61" i="20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61" i="30"/>
  <c r="G60" i="30"/>
  <c r="C55" i="30"/>
  <c r="C56" i="30"/>
  <c r="C57" i="30"/>
  <c r="C58" i="30"/>
  <c r="C59" i="30"/>
  <c r="C60" i="30"/>
  <c r="C61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53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C54" i="30"/>
  <c r="G59" i="30"/>
  <c r="C7" i="30"/>
  <c r="C6" i="30"/>
  <c r="C5" i="30"/>
  <c r="B7" i="30"/>
  <c r="G7" i="30"/>
  <c r="J1" i="1"/>
  <c r="M7" i="1"/>
  <c r="I5" i="20"/>
  <c r="A5" i="20"/>
  <c r="B72" i="31"/>
  <c r="E2" i="30"/>
  <c r="G6" i="30"/>
  <c r="G6" i="1"/>
  <c r="G5" i="30"/>
  <c r="B70" i="31"/>
  <c r="B59" i="31"/>
  <c r="B73" i="31"/>
  <c r="B71" i="31"/>
  <c r="B74" i="31"/>
  <c r="B75" i="31"/>
  <c r="A53" i="30"/>
  <c r="A54" i="30"/>
  <c r="A55" i="30"/>
  <c r="A56" i="30"/>
  <c r="A57" i="30"/>
  <c r="A58" i="30"/>
  <c r="A59" i="30"/>
  <c r="A60" i="30"/>
  <c r="A61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P20" i="31"/>
  <c r="B21" i="31"/>
  <c r="P21" i="31"/>
  <c r="B22" i="31"/>
  <c r="P22" i="31"/>
  <c r="B23" i="31"/>
  <c r="P23" i="31"/>
  <c r="B24" i="31"/>
  <c r="P24" i="31"/>
  <c r="B25" i="31"/>
  <c r="P25" i="31"/>
  <c r="B26" i="31"/>
  <c r="P26" i="31"/>
  <c r="B27" i="31"/>
  <c r="P27" i="31"/>
  <c r="B28" i="31"/>
  <c r="P28" i="31"/>
  <c r="B29" i="31"/>
  <c r="P29" i="31"/>
  <c r="B30" i="31"/>
  <c r="P30" i="31"/>
  <c r="B31" i="31"/>
  <c r="P31" i="31"/>
  <c r="B32" i="31"/>
  <c r="P32" i="31"/>
  <c r="B33" i="31"/>
  <c r="P33" i="31"/>
  <c r="B34" i="31"/>
  <c r="P34" i="31"/>
  <c r="B35" i="31"/>
  <c r="P35" i="31"/>
  <c r="B36" i="31"/>
  <c r="P36" i="31"/>
  <c r="B37" i="31"/>
  <c r="P37" i="31"/>
  <c r="B38" i="31"/>
  <c r="P38" i="31"/>
  <c r="B39" i="31"/>
  <c r="P39" i="31"/>
  <c r="B40" i="31"/>
  <c r="P40" i="31"/>
  <c r="B41" i="31"/>
  <c r="P41" i="31"/>
  <c r="B42" i="31"/>
  <c r="P42" i="31"/>
  <c r="B43" i="31"/>
  <c r="P43" i="31"/>
  <c r="B44" i="31"/>
  <c r="P44" i="31"/>
  <c r="B45" i="31"/>
  <c r="P45" i="31"/>
  <c r="B46" i="31"/>
  <c r="P46" i="31"/>
  <c r="B47" i="31"/>
  <c r="P47" i="31"/>
  <c r="B48" i="31"/>
  <c r="P48" i="31"/>
  <c r="B49" i="31"/>
  <c r="P49" i="31"/>
  <c r="B50" i="31"/>
  <c r="P50" i="31"/>
  <c r="B51" i="31"/>
  <c r="P51" i="31"/>
  <c r="B52" i="31"/>
  <c r="P52" i="31"/>
  <c r="B53" i="31"/>
  <c r="P53" i="31"/>
  <c r="B54" i="31"/>
  <c r="P54" i="31"/>
  <c r="B55" i="31"/>
  <c r="P55" i="31"/>
  <c r="B56" i="31"/>
  <c r="P56" i="31"/>
  <c r="B57" i="31"/>
  <c r="P57" i="31"/>
  <c r="B58" i="31"/>
  <c r="P58" i="31"/>
  <c r="P59" i="31"/>
  <c r="B60" i="31"/>
  <c r="P60" i="31"/>
  <c r="B61" i="31"/>
  <c r="P61" i="31"/>
  <c r="B62" i="31"/>
  <c r="P62" i="31"/>
  <c r="B63" i="31"/>
  <c r="P63" i="31"/>
  <c r="B64" i="31"/>
  <c r="P64" i="31"/>
  <c r="B65" i="31"/>
  <c r="P65" i="31"/>
  <c r="B66" i="31"/>
  <c r="P66" i="31"/>
  <c r="B67" i="31"/>
  <c r="P67" i="31"/>
  <c r="B68" i="31"/>
  <c r="P68" i="31"/>
  <c r="B69" i="31"/>
  <c r="P69" i="31"/>
  <c r="P70" i="31"/>
  <c r="P71" i="31"/>
  <c r="P72" i="31"/>
  <c r="P73" i="31"/>
  <c r="P74" i="31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D60" i="20"/>
  <c r="A61" i="20"/>
  <c r="E61" i="20"/>
  <c r="C60" i="20"/>
  <c r="F61" i="20"/>
  <c r="M60" i="20"/>
  <c r="J6" i="20"/>
  <c r="H5" i="20"/>
  <c r="K6" i="20"/>
  <c r="N5" i="20"/>
  <c r="D5" i="20"/>
  <c r="E6" i="20"/>
  <c r="C5" i="20"/>
  <c r="F6" i="20"/>
  <c r="M5" i="20"/>
  <c r="O2" i="20"/>
  <c r="I6" i="20"/>
  <c r="J7" i="20"/>
  <c r="H6" i="20"/>
  <c r="K7" i="20"/>
  <c r="N6" i="20"/>
  <c r="D6" i="20"/>
  <c r="E7" i="20"/>
  <c r="C6" i="20"/>
  <c r="F7" i="20"/>
  <c r="M6" i="20"/>
  <c r="I7" i="20"/>
  <c r="J8" i="20"/>
  <c r="H7" i="20"/>
  <c r="K8" i="20"/>
  <c r="N7" i="20"/>
  <c r="D7" i="20"/>
  <c r="E8" i="20"/>
  <c r="C7" i="20"/>
  <c r="F8" i="20"/>
  <c r="M7" i="20"/>
  <c r="I8" i="20"/>
  <c r="J9" i="20"/>
  <c r="H8" i="20"/>
  <c r="K9" i="20"/>
  <c r="N8" i="20"/>
  <c r="I9" i="20"/>
  <c r="J10" i="20"/>
  <c r="H9" i="20"/>
  <c r="K10" i="20"/>
  <c r="N9" i="20"/>
  <c r="I10" i="20"/>
  <c r="J11" i="20"/>
  <c r="H10" i="20"/>
  <c r="K11" i="20"/>
  <c r="N10" i="20"/>
  <c r="I11" i="20"/>
  <c r="J12" i="20"/>
  <c r="H11" i="20"/>
  <c r="K12" i="20"/>
  <c r="N11" i="20"/>
  <c r="I12" i="20"/>
  <c r="J13" i="20"/>
  <c r="H12" i="20"/>
  <c r="K13" i="20"/>
  <c r="N12" i="20"/>
  <c r="I13" i="20"/>
  <c r="J14" i="20"/>
  <c r="H13" i="20"/>
  <c r="K14" i="20"/>
  <c r="N13" i="20"/>
  <c r="I14" i="20"/>
  <c r="J15" i="20"/>
  <c r="H14" i="20"/>
  <c r="K15" i="20"/>
  <c r="N14" i="20"/>
  <c r="I15" i="20"/>
  <c r="J16" i="20"/>
  <c r="H15" i="20"/>
  <c r="K16" i="20"/>
  <c r="N15" i="20"/>
  <c r="I16" i="20"/>
  <c r="J17" i="20"/>
  <c r="H16" i="20"/>
  <c r="K17" i="20"/>
  <c r="N16" i="20"/>
  <c r="I17" i="20"/>
  <c r="J18" i="20"/>
  <c r="H17" i="20"/>
  <c r="K18" i="20"/>
  <c r="N17" i="20"/>
  <c r="I18" i="20"/>
  <c r="J19" i="20"/>
  <c r="H18" i="20"/>
  <c r="K19" i="20"/>
  <c r="N18" i="20"/>
  <c r="I19" i="20"/>
  <c r="J20" i="20"/>
  <c r="H19" i="20"/>
  <c r="K20" i="20"/>
  <c r="N19" i="20"/>
  <c r="I20" i="20"/>
  <c r="J21" i="20"/>
  <c r="H20" i="20"/>
  <c r="K21" i="20"/>
  <c r="N20" i="20"/>
  <c r="I21" i="20"/>
  <c r="J22" i="20"/>
  <c r="H21" i="20"/>
  <c r="K22" i="20"/>
  <c r="N21" i="20"/>
  <c r="I22" i="20"/>
  <c r="J23" i="20"/>
  <c r="H22" i="20"/>
  <c r="K23" i="20"/>
  <c r="N22" i="20"/>
  <c r="I23" i="20"/>
  <c r="J24" i="20"/>
  <c r="H23" i="20"/>
  <c r="K24" i="20"/>
  <c r="N23" i="20"/>
  <c r="I24" i="20"/>
  <c r="J25" i="20"/>
  <c r="H24" i="20"/>
  <c r="K25" i="20"/>
  <c r="N24" i="20"/>
  <c r="I25" i="20"/>
  <c r="J26" i="20"/>
  <c r="H25" i="20"/>
  <c r="K26" i="20"/>
  <c r="N25" i="20"/>
  <c r="I26" i="20"/>
  <c r="J27" i="20"/>
  <c r="H26" i="20"/>
  <c r="K27" i="20"/>
  <c r="N26" i="20"/>
  <c r="I27" i="20"/>
  <c r="J28" i="20"/>
  <c r="H27" i="20"/>
  <c r="K28" i="20"/>
  <c r="N27" i="20"/>
  <c r="I28" i="20"/>
  <c r="J29" i="20"/>
  <c r="H28" i="20"/>
  <c r="K29" i="20"/>
  <c r="N28" i="20"/>
  <c r="I29" i="20"/>
  <c r="J30" i="20"/>
  <c r="H29" i="20"/>
  <c r="K30" i="20"/>
  <c r="N29" i="20"/>
  <c r="I30" i="20"/>
  <c r="J31" i="20"/>
  <c r="H30" i="20"/>
  <c r="K31" i="20"/>
  <c r="N30" i="20"/>
  <c r="I31" i="20"/>
  <c r="J32" i="20"/>
  <c r="H31" i="20"/>
  <c r="K32" i="20"/>
  <c r="N31" i="20"/>
  <c r="I32" i="20"/>
  <c r="J33" i="20"/>
  <c r="H32" i="20"/>
  <c r="K33" i="20"/>
  <c r="N32" i="20"/>
  <c r="I33" i="20"/>
  <c r="J34" i="20"/>
  <c r="H33" i="20"/>
  <c r="K34" i="20"/>
  <c r="N33" i="20"/>
  <c r="I34" i="20"/>
  <c r="J35" i="20"/>
  <c r="H34" i="20"/>
  <c r="K35" i="20"/>
  <c r="N34" i="20"/>
  <c r="I35" i="20"/>
  <c r="J36" i="20"/>
  <c r="H35" i="20"/>
  <c r="K36" i="20"/>
  <c r="N35" i="20"/>
  <c r="I36" i="20"/>
  <c r="J37" i="20"/>
  <c r="H36" i="20"/>
  <c r="K37" i="20"/>
  <c r="N36" i="20"/>
  <c r="I37" i="20"/>
  <c r="J38" i="20"/>
  <c r="H37" i="20"/>
  <c r="K38" i="20"/>
  <c r="N37" i="20"/>
  <c r="I38" i="20"/>
  <c r="J39" i="20"/>
  <c r="H38" i="20"/>
  <c r="K39" i="20"/>
  <c r="N38" i="20"/>
  <c r="I39" i="20"/>
  <c r="J40" i="20"/>
  <c r="H39" i="20"/>
  <c r="K40" i="20"/>
  <c r="N39" i="20"/>
  <c r="I40" i="20"/>
  <c r="J41" i="20"/>
  <c r="H40" i="20"/>
  <c r="K41" i="20"/>
  <c r="N40" i="20"/>
  <c r="I41" i="20"/>
  <c r="J42" i="20"/>
  <c r="H41" i="20"/>
  <c r="K42" i="20"/>
  <c r="N41" i="20"/>
  <c r="I42" i="20"/>
  <c r="J43" i="20"/>
  <c r="H42" i="20"/>
  <c r="K43" i="20"/>
  <c r="N42" i="20"/>
  <c r="I43" i="20"/>
  <c r="J44" i="20"/>
  <c r="H43" i="20"/>
  <c r="K44" i="20"/>
  <c r="N43" i="20"/>
  <c r="I44" i="20"/>
  <c r="J45" i="20"/>
  <c r="H44" i="20"/>
  <c r="K45" i="20"/>
  <c r="N44" i="20"/>
  <c r="I45" i="20"/>
  <c r="J46" i="20"/>
  <c r="H45" i="20"/>
  <c r="K46" i="20"/>
  <c r="N45" i="20"/>
  <c r="I46" i="20"/>
  <c r="J47" i="20"/>
  <c r="H46" i="20"/>
  <c r="K47" i="20"/>
  <c r="N46" i="20"/>
  <c r="I47" i="20"/>
  <c r="J48" i="20"/>
  <c r="H47" i="20"/>
  <c r="K48" i="20"/>
  <c r="N47" i="20"/>
  <c r="I48" i="20"/>
  <c r="J49" i="20"/>
  <c r="H48" i="20"/>
  <c r="K49" i="20"/>
  <c r="N48" i="20"/>
  <c r="I49" i="20"/>
  <c r="J50" i="20"/>
  <c r="H49" i="20"/>
  <c r="K50" i="20"/>
  <c r="N49" i="20"/>
  <c r="I50" i="20"/>
  <c r="J51" i="20"/>
  <c r="H50" i="20"/>
  <c r="K51" i="20"/>
  <c r="N50" i="20"/>
  <c r="I51" i="20"/>
  <c r="J52" i="20"/>
  <c r="H51" i="20"/>
  <c r="K52" i="20"/>
  <c r="N51" i="20"/>
  <c r="I52" i="20"/>
  <c r="J53" i="20"/>
  <c r="H52" i="20"/>
  <c r="K53" i="20"/>
  <c r="N52" i="20"/>
  <c r="I53" i="20"/>
  <c r="J54" i="20"/>
  <c r="H53" i="20"/>
  <c r="K54" i="20"/>
  <c r="N53" i="20"/>
  <c r="I54" i="20"/>
  <c r="J55" i="20"/>
  <c r="H54" i="20"/>
  <c r="K55" i="20"/>
  <c r="N54" i="20"/>
  <c r="I55" i="20"/>
  <c r="J56" i="20"/>
  <c r="H55" i="20"/>
  <c r="K56" i="20"/>
  <c r="N55" i="20"/>
  <c r="I56" i="20"/>
  <c r="J57" i="20"/>
  <c r="H56" i="20"/>
  <c r="K57" i="20"/>
  <c r="N56" i="20"/>
  <c r="I57" i="20"/>
  <c r="J58" i="20"/>
  <c r="H57" i="20"/>
  <c r="K58" i="20"/>
  <c r="N57" i="20"/>
  <c r="I58" i="20"/>
  <c r="J59" i="20"/>
  <c r="H58" i="20"/>
  <c r="K59" i="20"/>
  <c r="N58" i="20"/>
  <c r="I59" i="20"/>
  <c r="J60" i="20"/>
  <c r="H59" i="20"/>
  <c r="K60" i="20"/>
  <c r="N59" i="20"/>
  <c r="I60" i="20"/>
  <c r="J61" i="20"/>
  <c r="H60" i="20"/>
  <c r="K61" i="20"/>
  <c r="N60" i="20"/>
  <c r="D8" i="20"/>
  <c r="E9" i="20"/>
  <c r="C8" i="20"/>
  <c r="F9" i="20"/>
  <c r="M8" i="20"/>
  <c r="D9" i="20"/>
  <c r="E10" i="20"/>
  <c r="C9" i="20"/>
  <c r="F10" i="20"/>
  <c r="M9" i="20"/>
  <c r="D10" i="20"/>
  <c r="E11" i="20"/>
  <c r="C10" i="20"/>
  <c r="F11" i="20"/>
  <c r="M10" i="20"/>
  <c r="D11" i="20"/>
  <c r="E12" i="20"/>
  <c r="C11" i="20"/>
  <c r="F12" i="20"/>
  <c r="M11" i="20"/>
  <c r="D12" i="20"/>
  <c r="E13" i="20"/>
  <c r="C12" i="20"/>
  <c r="F13" i="20"/>
  <c r="M12" i="20"/>
  <c r="D13" i="20"/>
  <c r="E14" i="20"/>
  <c r="C13" i="20"/>
  <c r="F14" i="20"/>
  <c r="M13" i="20"/>
  <c r="D14" i="20"/>
  <c r="E15" i="20"/>
  <c r="C14" i="20"/>
  <c r="F15" i="20"/>
  <c r="M14" i="20"/>
  <c r="D15" i="20"/>
  <c r="E16" i="20"/>
  <c r="C15" i="20"/>
  <c r="F16" i="20"/>
  <c r="M15" i="20"/>
  <c r="D16" i="20"/>
  <c r="E17" i="20"/>
  <c r="C16" i="20"/>
  <c r="F17" i="20"/>
  <c r="M16" i="20"/>
  <c r="D17" i="20"/>
  <c r="E18" i="20"/>
  <c r="C17" i="20"/>
  <c r="F18" i="20"/>
  <c r="M17" i="20"/>
  <c r="D18" i="20"/>
  <c r="E19" i="20"/>
  <c r="C18" i="20"/>
  <c r="F19" i="20"/>
  <c r="M18" i="20"/>
  <c r="D19" i="20"/>
  <c r="E20" i="20"/>
  <c r="C19" i="20"/>
  <c r="F20" i="20"/>
  <c r="M19" i="20"/>
  <c r="D20" i="20"/>
  <c r="E21" i="20"/>
  <c r="C20" i="20"/>
  <c r="F21" i="20"/>
  <c r="M20" i="20"/>
  <c r="D21" i="20"/>
  <c r="E22" i="20"/>
  <c r="C21" i="20"/>
  <c r="F22" i="20"/>
  <c r="M21" i="20"/>
  <c r="D22" i="20"/>
  <c r="E23" i="20"/>
  <c r="C22" i="20"/>
  <c r="F23" i="20"/>
  <c r="M22" i="20"/>
  <c r="D23" i="20"/>
  <c r="E24" i="20"/>
  <c r="C23" i="20"/>
  <c r="F24" i="20"/>
  <c r="M23" i="20"/>
  <c r="D24" i="20"/>
  <c r="E25" i="20"/>
  <c r="C24" i="20"/>
  <c r="F25" i="20"/>
  <c r="M24" i="20"/>
  <c r="D25" i="20"/>
  <c r="E26" i="20"/>
  <c r="C25" i="20"/>
  <c r="F26" i="20"/>
  <c r="M25" i="20"/>
  <c r="D26" i="20"/>
  <c r="E27" i="20"/>
  <c r="C26" i="20"/>
  <c r="F27" i="20"/>
  <c r="M26" i="20"/>
  <c r="D27" i="20"/>
  <c r="E28" i="20"/>
  <c r="C27" i="20"/>
  <c r="F28" i="20"/>
  <c r="M27" i="20"/>
  <c r="D28" i="20"/>
  <c r="E29" i="20"/>
  <c r="C28" i="20"/>
  <c r="F29" i="20"/>
  <c r="M28" i="20"/>
  <c r="D29" i="20"/>
  <c r="E30" i="20"/>
  <c r="C29" i="20"/>
  <c r="F30" i="20"/>
  <c r="M29" i="20"/>
  <c r="D30" i="20"/>
  <c r="E31" i="20"/>
  <c r="C30" i="20"/>
  <c r="F31" i="20"/>
  <c r="M30" i="20"/>
  <c r="D31" i="20"/>
  <c r="E32" i="20"/>
  <c r="C31" i="20"/>
  <c r="F32" i="20"/>
  <c r="M31" i="20"/>
  <c r="D32" i="20"/>
  <c r="E33" i="20"/>
  <c r="C32" i="20"/>
  <c r="F33" i="20"/>
  <c r="M32" i="20"/>
  <c r="D33" i="20"/>
  <c r="E34" i="20"/>
  <c r="C33" i="20"/>
  <c r="F34" i="20"/>
  <c r="M33" i="20"/>
  <c r="D34" i="20"/>
  <c r="E35" i="20"/>
  <c r="C34" i="20"/>
  <c r="F35" i="20"/>
  <c r="M34" i="20"/>
  <c r="D35" i="20"/>
  <c r="E36" i="20"/>
  <c r="C35" i="20"/>
  <c r="F36" i="20"/>
  <c r="M35" i="20"/>
  <c r="D36" i="20"/>
  <c r="E37" i="20"/>
  <c r="C36" i="20"/>
  <c r="F37" i="20"/>
  <c r="M36" i="20"/>
  <c r="D37" i="20"/>
  <c r="E38" i="20"/>
  <c r="C37" i="20"/>
  <c r="F38" i="20"/>
  <c r="M37" i="20"/>
  <c r="D38" i="20"/>
  <c r="E39" i="20"/>
  <c r="C38" i="20"/>
  <c r="F39" i="20"/>
  <c r="M38" i="20"/>
  <c r="D39" i="20"/>
  <c r="E40" i="20"/>
  <c r="C39" i="20"/>
  <c r="F40" i="20"/>
  <c r="M39" i="20"/>
  <c r="D40" i="20"/>
  <c r="E41" i="20"/>
  <c r="C40" i="20"/>
  <c r="F41" i="20"/>
  <c r="M40" i="20"/>
  <c r="D41" i="20"/>
  <c r="E42" i="20"/>
  <c r="C41" i="20"/>
  <c r="F42" i="20"/>
  <c r="M41" i="20"/>
  <c r="D42" i="20"/>
  <c r="E43" i="20"/>
  <c r="C42" i="20"/>
  <c r="F43" i="20"/>
  <c r="M42" i="20"/>
  <c r="D43" i="20"/>
  <c r="E44" i="20"/>
  <c r="C43" i="20"/>
  <c r="F44" i="20"/>
  <c r="M43" i="20"/>
  <c r="D44" i="20"/>
  <c r="E45" i="20"/>
  <c r="C44" i="20"/>
  <c r="F45" i="20"/>
  <c r="M44" i="20"/>
  <c r="D45" i="20"/>
  <c r="E46" i="20"/>
  <c r="C45" i="20"/>
  <c r="F46" i="20"/>
  <c r="M45" i="20"/>
  <c r="D46" i="20"/>
  <c r="E47" i="20"/>
  <c r="C46" i="20"/>
  <c r="F47" i="20"/>
  <c r="M46" i="20"/>
  <c r="D47" i="20"/>
  <c r="E48" i="20"/>
  <c r="C47" i="20"/>
  <c r="F48" i="20"/>
  <c r="M47" i="20"/>
  <c r="D48" i="20"/>
  <c r="E49" i="20"/>
  <c r="C48" i="20"/>
  <c r="F49" i="20"/>
  <c r="M48" i="20"/>
  <c r="D49" i="20"/>
  <c r="E50" i="20"/>
  <c r="C49" i="20"/>
  <c r="F50" i="20"/>
  <c r="M49" i="20"/>
  <c r="D50" i="20"/>
  <c r="E51" i="20"/>
  <c r="C50" i="20"/>
  <c r="F51" i="20"/>
  <c r="M50" i="20"/>
  <c r="D51" i="20"/>
  <c r="E52" i="20"/>
  <c r="C51" i="20"/>
  <c r="F52" i="20"/>
  <c r="M51" i="20"/>
  <c r="D52" i="20"/>
  <c r="E53" i="20"/>
  <c r="C52" i="20"/>
  <c r="F53" i="20"/>
  <c r="M52" i="20"/>
  <c r="D53" i="20"/>
  <c r="E54" i="20"/>
  <c r="C53" i="20"/>
  <c r="F54" i="20"/>
  <c r="M53" i="20"/>
  <c r="D54" i="20"/>
  <c r="E55" i="20"/>
  <c r="C54" i="20"/>
  <c r="F55" i="20"/>
  <c r="M54" i="20"/>
  <c r="D55" i="20"/>
  <c r="E56" i="20"/>
  <c r="C55" i="20"/>
  <c r="F56" i="20"/>
  <c r="M55" i="20"/>
  <c r="D56" i="20"/>
  <c r="E57" i="20"/>
  <c r="C56" i="20"/>
  <c r="F57" i="20"/>
  <c r="M56" i="20"/>
  <c r="D57" i="20"/>
  <c r="E58" i="20"/>
  <c r="C57" i="20"/>
  <c r="F58" i="20"/>
  <c r="M57" i="20"/>
  <c r="D58" i="20"/>
  <c r="E59" i="20"/>
  <c r="C58" i="20"/>
  <c r="F59" i="20"/>
  <c r="M58" i="20"/>
  <c r="D59" i="20"/>
  <c r="E60" i="20"/>
  <c r="C59" i="20"/>
  <c r="F60" i="20"/>
  <c r="M59" i="20"/>
  <c r="O3" i="20"/>
  <c r="O60" i="20"/>
  <c r="O59" i="20"/>
  <c r="V60" i="20"/>
  <c r="O58" i="20"/>
  <c r="V59" i="20"/>
  <c r="O57" i="20"/>
  <c r="V58" i="20"/>
  <c r="O56" i="20"/>
  <c r="V57" i="20"/>
  <c r="O55" i="20"/>
  <c r="V56" i="20"/>
  <c r="O54" i="20"/>
  <c r="V55" i="20"/>
  <c r="O53" i="20"/>
  <c r="V54" i="20"/>
  <c r="O52" i="20"/>
  <c r="V53" i="20"/>
  <c r="O51" i="20"/>
  <c r="V52" i="20"/>
  <c r="O50" i="20"/>
  <c r="V51" i="20"/>
  <c r="O49" i="20"/>
  <c r="V50" i="20"/>
  <c r="O48" i="20"/>
  <c r="V49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O47" i="20"/>
  <c r="T47" i="20"/>
  <c r="O46" i="20"/>
  <c r="T46" i="20"/>
  <c r="O45" i="20"/>
  <c r="T45" i="20"/>
  <c r="O44" i="20"/>
  <c r="T44" i="20"/>
  <c r="O43" i="20"/>
  <c r="T43" i="20"/>
  <c r="O42" i="20"/>
  <c r="T42" i="20"/>
  <c r="O41" i="20"/>
  <c r="T41" i="20"/>
  <c r="O40" i="20"/>
  <c r="T40" i="20"/>
  <c r="O39" i="20"/>
  <c r="T39" i="20"/>
  <c r="O38" i="20"/>
  <c r="T38" i="20"/>
  <c r="O37" i="20"/>
  <c r="T37" i="20"/>
  <c r="O36" i="20"/>
  <c r="T36" i="20"/>
  <c r="O35" i="20"/>
  <c r="T35" i="20"/>
  <c r="O34" i="20"/>
  <c r="T34" i="20"/>
  <c r="O33" i="20"/>
  <c r="T33" i="20"/>
  <c r="O32" i="20"/>
  <c r="T32" i="20"/>
  <c r="O31" i="20"/>
  <c r="T31" i="20"/>
  <c r="O30" i="20"/>
  <c r="T30" i="20"/>
  <c r="O29" i="20"/>
  <c r="T29" i="20"/>
  <c r="O28" i="20"/>
  <c r="T28" i="20"/>
  <c r="O27" i="20"/>
  <c r="T27" i="20"/>
  <c r="O26" i="20"/>
  <c r="T26" i="20"/>
  <c r="O25" i="20"/>
  <c r="T25" i="20"/>
  <c r="O24" i="20"/>
  <c r="T24" i="20"/>
  <c r="O23" i="20"/>
  <c r="T23" i="20"/>
  <c r="O22" i="20"/>
  <c r="T22" i="20"/>
  <c r="O21" i="20"/>
  <c r="T21" i="20"/>
  <c r="O20" i="20"/>
  <c r="T20" i="20"/>
  <c r="O19" i="20"/>
  <c r="T19" i="20"/>
  <c r="O18" i="20"/>
  <c r="T18" i="20"/>
  <c r="O17" i="20"/>
  <c r="T17" i="20"/>
  <c r="O16" i="20"/>
  <c r="T16" i="20"/>
  <c r="O15" i="20"/>
  <c r="T15" i="20"/>
  <c r="O14" i="20"/>
  <c r="T14" i="20"/>
  <c r="O13" i="20"/>
  <c r="T13" i="20"/>
  <c r="O12" i="20"/>
  <c r="T12" i="20"/>
  <c r="O11" i="20"/>
  <c r="T11" i="20"/>
  <c r="O10" i="20"/>
  <c r="T10" i="20"/>
  <c r="O9" i="20"/>
  <c r="T9" i="20"/>
  <c r="O8" i="20"/>
  <c r="T8" i="20"/>
  <c r="O7" i="20"/>
  <c r="T7" i="20"/>
  <c r="O6" i="20"/>
  <c r="T6" i="20"/>
  <c r="O5" i="20"/>
  <c r="T5" i="20"/>
  <c r="Q5" i="20"/>
  <c r="Q60" i="20"/>
  <c r="Q59" i="20"/>
  <c r="Q58" i="20"/>
  <c r="Q57" i="20"/>
  <c r="Q56" i="20"/>
  <c r="Q55" i="20"/>
  <c r="Q54" i="20"/>
  <c r="D61" i="20"/>
  <c r="C61" i="20"/>
  <c r="H61" i="20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B61" i="1"/>
  <c r="C61" i="1"/>
  <c r="B60" i="1"/>
  <c r="C60" i="1"/>
  <c r="B59" i="1"/>
  <c r="C59" i="1"/>
  <c r="B58" i="1"/>
  <c r="C58" i="1"/>
  <c r="B57" i="1"/>
  <c r="C57" i="1"/>
  <c r="B56" i="1"/>
  <c r="C56" i="1"/>
  <c r="B55" i="1"/>
  <c r="C55" i="1"/>
  <c r="B54" i="1"/>
  <c r="C54" i="1"/>
  <c r="B53" i="1"/>
  <c r="C53" i="1"/>
  <c r="B52" i="1"/>
  <c r="C52" i="1"/>
  <c r="B51" i="1"/>
  <c r="C51" i="1"/>
  <c r="B50" i="1"/>
  <c r="C50" i="1"/>
  <c r="B49" i="1"/>
  <c r="C49" i="1"/>
  <c r="B48" i="1"/>
  <c r="C48" i="1"/>
  <c r="B47" i="1"/>
  <c r="C47" i="1"/>
  <c r="B46" i="1"/>
  <c r="C46" i="1"/>
  <c r="B45" i="1"/>
  <c r="C45" i="1"/>
  <c r="B44" i="1"/>
  <c r="C44" i="1"/>
  <c r="B43" i="1"/>
  <c r="C43" i="1"/>
  <c r="B42" i="1"/>
  <c r="C42" i="1"/>
  <c r="B41" i="1"/>
  <c r="C41" i="1"/>
  <c r="B40" i="1"/>
  <c r="C40" i="1"/>
  <c r="B39" i="1"/>
  <c r="C39" i="1"/>
  <c r="B38" i="1"/>
  <c r="C38" i="1"/>
  <c r="B37" i="1"/>
  <c r="C37" i="1"/>
  <c r="B36" i="1"/>
  <c r="C36" i="1"/>
  <c r="B35" i="1"/>
  <c r="C35" i="1"/>
  <c r="B34" i="1"/>
  <c r="C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F6" i="1"/>
  <c r="J6" i="1"/>
  <c r="K6" i="1"/>
  <c r="M59" i="1"/>
  <c r="N59" i="1"/>
  <c r="M58" i="1"/>
  <c r="N58" i="1"/>
  <c r="M60" i="1"/>
  <c r="N60" i="1"/>
  <c r="M57" i="1"/>
  <c r="N57" i="1"/>
  <c r="M61" i="1"/>
  <c r="N61" i="1"/>
  <c r="V59" i="1"/>
  <c r="X59" i="1"/>
  <c r="W59" i="1"/>
  <c r="M56" i="1"/>
  <c r="N56" i="1"/>
  <c r="V58" i="1"/>
  <c r="X58" i="1"/>
  <c r="W58" i="1"/>
  <c r="M55" i="1"/>
  <c r="N55" i="1"/>
  <c r="V57" i="1"/>
  <c r="X57" i="1"/>
  <c r="W57" i="1"/>
  <c r="M54" i="1"/>
  <c r="N54" i="1"/>
  <c r="V56" i="1"/>
  <c r="X56" i="1"/>
  <c r="W56" i="1"/>
  <c r="M53" i="1"/>
  <c r="N53" i="1"/>
  <c r="V55" i="1"/>
  <c r="X55" i="1"/>
  <c r="W55" i="1"/>
  <c r="M52" i="1"/>
  <c r="N52" i="1"/>
  <c r="V54" i="1"/>
  <c r="X54" i="1"/>
  <c r="W54" i="1"/>
  <c r="M51" i="1"/>
  <c r="N51" i="1"/>
  <c r="V53" i="1"/>
  <c r="X53" i="1"/>
  <c r="W53" i="1"/>
  <c r="M50" i="1"/>
  <c r="N50" i="1"/>
  <c r="V52" i="1"/>
  <c r="X52" i="1"/>
  <c r="W52" i="1"/>
  <c r="M49" i="1"/>
  <c r="N49" i="1"/>
  <c r="V51" i="1"/>
  <c r="X51" i="1"/>
  <c r="W51" i="1"/>
  <c r="M48" i="1"/>
  <c r="N48" i="1"/>
  <c r="V50" i="1"/>
  <c r="X50" i="1"/>
  <c r="W50" i="1"/>
  <c r="M47" i="1"/>
  <c r="N47" i="1"/>
  <c r="V49" i="1"/>
  <c r="X49" i="1"/>
  <c r="W49" i="1"/>
  <c r="M46" i="1"/>
  <c r="N46" i="1"/>
  <c r="V48" i="1"/>
  <c r="X48" i="1"/>
  <c r="W48" i="1"/>
  <c r="M45" i="1"/>
  <c r="N45" i="1"/>
  <c r="V47" i="1"/>
  <c r="X47" i="1"/>
  <c r="W47" i="1"/>
  <c r="M44" i="1"/>
  <c r="N44" i="1"/>
  <c r="V46" i="1"/>
  <c r="X46" i="1"/>
  <c r="W46" i="1"/>
  <c r="M43" i="1"/>
  <c r="N43" i="1"/>
  <c r="V45" i="1"/>
  <c r="X45" i="1"/>
  <c r="W45" i="1"/>
  <c r="M42" i="1"/>
  <c r="N42" i="1"/>
  <c r="V44" i="1"/>
  <c r="X44" i="1"/>
  <c r="W44" i="1"/>
  <c r="M41" i="1"/>
  <c r="N41" i="1"/>
  <c r="V43" i="1"/>
  <c r="X43" i="1"/>
  <c r="W43" i="1"/>
  <c r="M40" i="1"/>
  <c r="N40" i="1"/>
  <c r="V42" i="1"/>
  <c r="X42" i="1"/>
  <c r="W42" i="1"/>
  <c r="M39" i="1"/>
  <c r="N39" i="1"/>
  <c r="V41" i="1"/>
  <c r="X41" i="1"/>
  <c r="W41" i="1"/>
  <c r="M38" i="1"/>
  <c r="N38" i="1"/>
  <c r="V40" i="1"/>
  <c r="X40" i="1"/>
  <c r="W40" i="1"/>
  <c r="M37" i="1"/>
  <c r="N37" i="1"/>
  <c r="V39" i="1"/>
  <c r="X39" i="1"/>
  <c r="W39" i="1"/>
  <c r="M36" i="1"/>
  <c r="N36" i="1"/>
  <c r="V38" i="1"/>
  <c r="X38" i="1"/>
  <c r="W38" i="1"/>
  <c r="M35" i="1"/>
  <c r="N35" i="1"/>
  <c r="V37" i="1"/>
  <c r="X37" i="1"/>
  <c r="W37" i="1"/>
  <c r="M34" i="1"/>
  <c r="N34" i="1"/>
  <c r="V36" i="1"/>
  <c r="X36" i="1"/>
  <c r="W36" i="1"/>
  <c r="M33" i="1"/>
  <c r="N33" i="1"/>
  <c r="V35" i="1"/>
  <c r="X35" i="1"/>
  <c r="W35" i="1"/>
  <c r="M32" i="1"/>
  <c r="N32" i="1"/>
  <c r="V34" i="1"/>
  <c r="X34" i="1"/>
  <c r="W34" i="1"/>
  <c r="M31" i="1"/>
  <c r="N31" i="1"/>
  <c r="V33" i="1"/>
  <c r="X33" i="1"/>
  <c r="W33" i="1"/>
  <c r="M30" i="1"/>
  <c r="N30" i="1"/>
  <c r="V32" i="1"/>
  <c r="X32" i="1"/>
  <c r="W32" i="1"/>
  <c r="M29" i="1"/>
  <c r="N29" i="1"/>
  <c r="V31" i="1"/>
  <c r="X31" i="1"/>
  <c r="W31" i="1"/>
  <c r="M28" i="1"/>
  <c r="N28" i="1"/>
  <c r="V30" i="1"/>
  <c r="X30" i="1"/>
  <c r="W30" i="1"/>
  <c r="M27" i="1"/>
  <c r="N27" i="1"/>
  <c r="V29" i="1"/>
  <c r="X29" i="1"/>
  <c r="W29" i="1"/>
  <c r="M26" i="1"/>
  <c r="N26" i="1"/>
  <c r="V28" i="1"/>
  <c r="X28" i="1"/>
  <c r="W28" i="1"/>
  <c r="M25" i="1"/>
  <c r="N25" i="1"/>
  <c r="V27" i="1"/>
  <c r="X27" i="1"/>
  <c r="W27" i="1"/>
  <c r="M24" i="1"/>
  <c r="N24" i="1"/>
  <c r="V26" i="1"/>
  <c r="X26" i="1"/>
  <c r="W26" i="1"/>
  <c r="M23" i="1"/>
  <c r="N23" i="1"/>
  <c r="V25" i="1"/>
  <c r="X25" i="1"/>
  <c r="W25" i="1"/>
  <c r="M22" i="1"/>
  <c r="N22" i="1"/>
  <c r="V24" i="1"/>
  <c r="X24" i="1"/>
  <c r="W24" i="1"/>
  <c r="M21" i="1"/>
  <c r="N21" i="1"/>
  <c r="V23" i="1"/>
  <c r="X23" i="1"/>
  <c r="W23" i="1"/>
  <c r="M20" i="1"/>
  <c r="N20" i="1"/>
  <c r="V22" i="1"/>
  <c r="X22" i="1"/>
  <c r="W22" i="1"/>
  <c r="M19" i="1"/>
  <c r="N19" i="1"/>
  <c r="V21" i="1"/>
  <c r="X21" i="1"/>
  <c r="W21" i="1"/>
  <c r="M18" i="1"/>
  <c r="N18" i="1"/>
  <c r="V20" i="1"/>
  <c r="X20" i="1"/>
  <c r="W20" i="1"/>
  <c r="M17" i="1"/>
  <c r="N17" i="1"/>
  <c r="V19" i="1"/>
  <c r="X19" i="1"/>
  <c r="W19" i="1"/>
  <c r="M16" i="1"/>
  <c r="N16" i="1"/>
  <c r="V18" i="1"/>
  <c r="X18" i="1"/>
  <c r="W18" i="1"/>
  <c r="M15" i="1"/>
  <c r="N15" i="1"/>
  <c r="V17" i="1"/>
  <c r="X17" i="1"/>
  <c r="W17" i="1"/>
  <c r="M14" i="1"/>
  <c r="N14" i="1"/>
  <c r="V16" i="1"/>
  <c r="X16" i="1"/>
  <c r="W16" i="1"/>
  <c r="M13" i="1"/>
  <c r="N13" i="1"/>
  <c r="V15" i="1"/>
  <c r="X15" i="1"/>
  <c r="W15" i="1"/>
  <c r="M12" i="1"/>
  <c r="N12" i="1"/>
  <c r="V14" i="1"/>
  <c r="X14" i="1"/>
  <c r="W14" i="1"/>
  <c r="M11" i="1"/>
  <c r="N11" i="1"/>
  <c r="V13" i="1"/>
  <c r="X13" i="1"/>
  <c r="W13" i="1"/>
  <c r="M10" i="1"/>
  <c r="N10" i="1"/>
  <c r="V12" i="1"/>
  <c r="X12" i="1"/>
  <c r="W12" i="1"/>
  <c r="M9" i="1"/>
  <c r="N9" i="1"/>
  <c r="V11" i="1"/>
  <c r="X11" i="1"/>
  <c r="W11" i="1"/>
  <c r="M8" i="1"/>
  <c r="N8" i="1"/>
  <c r="V10" i="1"/>
  <c r="X10" i="1"/>
  <c r="W10" i="1"/>
  <c r="B6" i="1"/>
  <c r="C6" i="1"/>
  <c r="N7" i="1"/>
  <c r="V9" i="1"/>
  <c r="X9" i="1"/>
  <c r="W9" i="1"/>
  <c r="S6" i="1"/>
  <c r="S7" i="1"/>
  <c r="S8" i="1"/>
  <c r="T8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T61" i="1"/>
  <c r="O61" i="1"/>
  <c r="Q61" i="1"/>
  <c r="T60" i="1"/>
  <c r="O60" i="1"/>
  <c r="Q60" i="1"/>
  <c r="T59" i="1"/>
  <c r="O59" i="1"/>
  <c r="Q59" i="1"/>
  <c r="V44" i="20"/>
  <c r="V45" i="20"/>
  <c r="V46" i="20"/>
  <c r="V47" i="20"/>
  <c r="V48" i="20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Q6" i="20"/>
  <c r="Q7" i="20"/>
  <c r="Q8" i="20"/>
  <c r="Q9" i="20"/>
  <c r="Q10" i="20"/>
  <c r="Q11" i="20"/>
  <c r="O2" i="1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O7" i="1"/>
  <c r="T6" i="1"/>
  <c r="V26" i="20"/>
  <c r="V27" i="20"/>
  <c r="V36" i="20"/>
  <c r="V42" i="20"/>
  <c r="V22" i="20"/>
  <c r="V8" i="20"/>
  <c r="V21" i="20"/>
  <c r="V23" i="20"/>
  <c r="V18" i="20"/>
  <c r="V10" i="20"/>
  <c r="V33" i="20"/>
  <c r="V31" i="20"/>
  <c r="V20" i="20"/>
  <c r="V35" i="20"/>
  <c r="V6" i="20"/>
  <c r="V16" i="20"/>
  <c r="V12" i="20"/>
  <c r="V43" i="20"/>
  <c r="V37" i="20"/>
  <c r="V11" i="20"/>
  <c r="V13" i="20"/>
  <c r="V28" i="20"/>
  <c r="V30" i="20"/>
  <c r="V14" i="20"/>
  <c r="V17" i="20"/>
  <c r="V32" i="20"/>
  <c r="V15" i="20"/>
  <c r="V7" i="20"/>
  <c r="V9" i="20"/>
  <c r="V24" i="20"/>
  <c r="V25" i="20"/>
  <c r="V19" i="20"/>
  <c r="V29" i="20"/>
  <c r="V34" i="20"/>
  <c r="V38" i="20"/>
  <c r="V39" i="20"/>
  <c r="V41" i="20"/>
  <c r="V40" i="20"/>
  <c r="T7" i="1"/>
  <c r="O52" i="1"/>
  <c r="Q7" i="1"/>
  <c r="O25" i="1"/>
  <c r="O46" i="1"/>
  <c r="O32" i="1"/>
  <c r="O40" i="1"/>
  <c r="O42" i="1"/>
  <c r="O24" i="1"/>
  <c r="O20" i="1"/>
  <c r="O30" i="1"/>
  <c r="O9" i="1"/>
  <c r="O38" i="1"/>
  <c r="O15" i="1"/>
  <c r="O11" i="1"/>
  <c r="O31" i="1"/>
  <c r="O22" i="1"/>
  <c r="O23" i="1"/>
  <c r="O39" i="1"/>
  <c r="O13" i="1"/>
  <c r="O51" i="1"/>
  <c r="O43" i="1"/>
  <c r="O50" i="1"/>
  <c r="O10" i="1"/>
  <c r="Q10" i="1"/>
  <c r="O12" i="1"/>
  <c r="O14" i="1"/>
  <c r="O49" i="1"/>
  <c r="O16" i="1"/>
  <c r="O34" i="1"/>
  <c r="O41" i="1"/>
  <c r="I61" i="20"/>
  <c r="O44" i="1"/>
  <c r="O17" i="1"/>
  <c r="O26" i="1"/>
  <c r="O36" i="1"/>
  <c r="O33" i="1"/>
  <c r="O18" i="1"/>
  <c r="O48" i="1"/>
  <c r="Q48" i="1"/>
  <c r="O28" i="1"/>
  <c r="O35" i="1"/>
  <c r="O27" i="1"/>
  <c r="Q27" i="1"/>
  <c r="O8" i="1"/>
  <c r="O29" i="1"/>
  <c r="O45" i="1"/>
  <c r="O47" i="1"/>
  <c r="O19" i="1"/>
  <c r="O21" i="1"/>
  <c r="O37" i="1"/>
  <c r="O53" i="1"/>
  <c r="Q51" i="1"/>
  <c r="Q41" i="1"/>
  <c r="Q14" i="1"/>
  <c r="Q21" i="1"/>
  <c r="Q18" i="1"/>
  <c r="Q47" i="1"/>
  <c r="Q29" i="1"/>
  <c r="Q19" i="1"/>
  <c r="Q36" i="1"/>
  <c r="Q43" i="1"/>
  <c r="Q11" i="1"/>
  <c r="Q30" i="1"/>
  <c r="Q23" i="1"/>
  <c r="Q24" i="1"/>
  <c r="Q37" i="1"/>
  <c r="Q45" i="1"/>
  <c r="Q8" i="1"/>
  <c r="Q33" i="1"/>
  <c r="Q44" i="1"/>
  <c r="Q34" i="1"/>
  <c r="Q49" i="1"/>
  <c r="Q50" i="1"/>
  <c r="Q31" i="1"/>
  <c r="Q28" i="1"/>
  <c r="Q16" i="1"/>
  <c r="Q38" i="1"/>
  <c r="Q40" i="1"/>
  <c r="Q46" i="1"/>
  <c r="Q17" i="1"/>
  <c r="Q35" i="1"/>
  <c r="Q26" i="1"/>
  <c r="T9" i="1"/>
  <c r="Q12" i="1"/>
  <c r="Q39" i="1"/>
  <c r="Q22" i="1"/>
  <c r="Q13" i="1"/>
  <c r="Q15" i="1"/>
  <c r="Q9" i="1"/>
  <c r="Q20" i="1"/>
  <c r="Q42" i="1"/>
  <c r="Q32" i="1"/>
  <c r="Q25" i="1"/>
  <c r="O54" i="1"/>
  <c r="Q52" i="1"/>
  <c r="T10" i="1"/>
  <c r="O55" i="1"/>
  <c r="Q53" i="1"/>
  <c r="T11" i="1"/>
  <c r="Q54" i="1"/>
  <c r="O56" i="1"/>
  <c r="T12" i="1"/>
  <c r="O57" i="1"/>
  <c r="Q55" i="1"/>
  <c r="T13" i="1"/>
  <c r="O58" i="1"/>
  <c r="Q56" i="1"/>
  <c r="T14" i="1"/>
  <c r="Q57" i="1"/>
  <c r="T15" i="1"/>
  <c r="Q58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7" i="1"/>
  <c r="R2" i="1"/>
</calcChain>
</file>

<file path=xl/comments1.xml><?xml version="1.0" encoding="utf-8"?>
<comments xmlns="http://schemas.openxmlformats.org/spreadsheetml/2006/main">
  <authors>
    <author>Author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Comment Example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Values after 2005 are extrapolations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Values from 1997 to 2010 are estimated from GFED4 data using GCB methodology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M1" authorId="0" shapeId="0">
      <text>
        <r>
          <rPr>
            <sz val="9"/>
            <color indexed="81"/>
            <rFont val="Tahoma"/>
            <family val="2"/>
          </rPr>
          <t>Smoothed CO2 concentration at South Pole is calculated for December 31 as weighted average of 4 months: November, December, January and February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Smoothed CO2 concentration at MLO is calculated for December 31 as weighted average of 4 months: November, December, January and February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Since Mauna Loa measurements are de facto standard, South Pole data is linearly adjusted to center on it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>Weight of Mauna Loa data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Weight of adjusted South Pole data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>Fitted Equilibrum Concentration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GtC to ppm conversion coefficient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GtC to ppm conversion coefficient incorporating ocean surface layer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Fitted carbon sink rate coefficient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Additional volume equivalent of the ocean surface layer
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 xml:space="preserve">Relative error margin
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>Half-life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Sum of squared errors - minimization goal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Computed using exponential decay formula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Values for 2011-2013 are from GCB</t>
        </r>
      </text>
    </comment>
  </commentList>
</comments>
</file>

<file path=xl/sharedStrings.xml><?xml version="1.0" encoding="utf-8"?>
<sst xmlns="http://schemas.openxmlformats.org/spreadsheetml/2006/main" count="555" uniqueCount="231">
  <si>
    <t xml:space="preserve">    [ppm]</t>
  </si>
  <si>
    <t xml:space="preserve">       [ppm]</t>
  </si>
  <si>
    <t xml:space="preserve">      [ppm]</t>
  </si>
  <si>
    <t xml:space="preserve">    [ppm] </t>
  </si>
  <si>
    <t xml:space="preserve">   [ppm]</t>
  </si>
  <si>
    <t xml:space="preserve">          </t>
  </si>
  <si>
    <t xml:space="preserve">   Excel</t>
  </si>
  <si>
    <t xml:space="preserve">   </t>
  </si>
  <si>
    <t xml:space="preserve">    </t>
  </si>
  <si>
    <t>adjusted filled</t>
  </si>
  <si>
    <t xml:space="preserve">   filled</t>
  </si>
  <si>
    <t>adjusted fit</t>
  </si>
  <si>
    <t xml:space="preserve">           </t>
  </si>
  <si>
    <t xml:space="preserve">  adjusted</t>
  </si>
  <si>
    <t xml:space="preserve">        </t>
  </si>
  <si>
    <t xml:space="preserve"> seasonally</t>
  </si>
  <si>
    <t xml:space="preserve">      CO2</t>
  </si>
  <si>
    <t xml:space="preserve">  seasonally</t>
  </si>
  <si>
    <t xml:space="preserve">        fit</t>
  </si>
  <si>
    <t>seasonally</t>
  </si>
  <si>
    <t xml:space="preserve">     CO2</t>
  </si>
  <si>
    <t xml:space="preserve">      Date</t>
  </si>
  <si>
    <t xml:space="preserve">    Date</t>
  </si>
  <si>
    <t xml:space="preserve"> Mn</t>
  </si>
  <si>
    <t xml:space="preserve">  Yr</t>
  </si>
  <si>
    <t xml:space="preserve">                                                                                           </t>
  </si>
  <si>
    <t xml:space="preserve"> CO2 concentrations are measured on the '08A' calibration scale                            </t>
  </si>
  <si>
    <t xml:space="preserve"> denoted by -99.99                                                                         </t>
  </si>
  <si>
    <t xml:space="preserve"> except missing values have been filled with values from Column 8.  Missing values are     </t>
  </si>
  <si>
    <t xml:space="preserve"> Column 5 have been filled with values from Column 7.  Column 10 is identical to Column 6  </t>
  </si>
  <si>
    <t xml:space="preserve"> cycle removed.  Column 9 is identical to Column 5 except that the missing values from     </t>
  </si>
  <si>
    <t xml:space="preserve"> functions with linear gain.  Column 8 is the same smoothed version with the seasonal      </t>
  </si>
  <si>
    <t xml:space="preserve"> smoothed version of the data generated from a stiff cubic spline function plus 4-harmonic </t>
  </si>
  <si>
    <t xml:space="preserve"> subtracting from the data a 4-harmonic fit with a linear gain factor.  Column 7 is a      </t>
  </si>
  <si>
    <t xml:space="preserve"> adjustment to remove the quasi-regular seasonal cycle.  The adjustment involves           </t>
  </si>
  <si>
    <t xml:space="preserve"> to 24:00 hours on the 15th of each month.  Column 6 gives the same data after a seasonal  </t>
  </si>
  <si>
    <t xml:space="preserve"> standard version of the data most often sought.  The monthly values have been adjusted    </t>
  </si>
  <si>
    <t xml:space="preserve"> mole (ppm), reported on the 2008A SIO manometric mole fraction scale.  This is the        </t>
  </si>
  <si>
    <t xml:space="preserve"> formats. Column 5 below gives monthly Mauna Loa CO2 concentrations in micro-mol CO2 per   </t>
  </si>
  <si>
    <t xml:space="preserve"> The data file below contains 10 columns.  Columns 1-4 give the dates in several redundant </t>
  </si>
  <si>
    <t>-------------------------------------------------------------------------------------------</t>
  </si>
  <si>
    <t xml:space="preserve"> New York, 2005.                                                                           </t>
  </si>
  <si>
    <t xml:space="preserve"> editors, Ehleringer, J.R., T. E. Cerling, M. D. Dearing, Springer Verlag,                 </t>
  </si>
  <si>
    <t xml:space="preserve">     "</t>
  </si>
  <si>
    <t xml:space="preserve"> and Ecosystems"</t>
  </si>
  <si>
    <t xml:space="preserve"> Animals</t>
  </si>
  <si>
    <t xml:space="preserve"> in A History of Atmospheric CO2 and its effects on Plants</t>
  </si>
  <si>
    <t xml:space="preserve"> oceans from 1978 to 2000: observations and carbon cycle implications, pages 83-113,       </t>
  </si>
  <si>
    <t xml:space="preserve"> H. A. Meijer, Atmospheric CO2 and 13CO2 exchange with the terrestrial biosphere and       </t>
  </si>
  <si>
    <t xml:space="preserve"> C. D. Keeling, S. C. Piper, R. B. Bacastow, M. Wahlen, T. P. Whorf, M. Heimann, and       </t>
  </si>
  <si>
    <t xml:space="preserve"> If it is necessary to cite a peer-reviewed article, please cite as:                       </t>
  </si>
  <si>
    <t xml:space="preserve"> Institution of Oceanography, San Diego, 88 pages, 2001.                                   </t>
  </si>
  <si>
    <t xml:space="preserve"> oceans from 1978 to 2000.  I. Global aspects, SIO Reference Series, No. 01-06, Scripps    </t>
  </si>
  <si>
    <t xml:space="preserve"> H. A. Meijer, Exchanges of atmospheric CO2 and 13CO2 with the terrestrial biosphere and   </t>
  </si>
  <si>
    <t xml:space="preserve"> Please cite as:                                                                           </t>
  </si>
  <si>
    <t xml:space="preserve"> Baseline data in this file through 07-May-2015 from archive dated 07-May-2015 10:32:19    </t>
  </si>
  <si>
    <t xml:space="preserve"> (sjwalker@ucsd.edu) and Stephen Piper (scpiper@ucsd.edu), Scripps CO2 Program.            </t>
  </si>
  <si>
    <t xml:space="preserve"> about the data should be directed to Dr. Ralph Keeling (rkeeling@ucsd.edu), Stephen Walker</t>
  </si>
  <si>
    <t xml:space="preserve"> These data are subject to revision based on recalibration of standard gases. Questions    </t>
  </si>
  <si>
    <t xml:space="preserve"> Status of data and correspondence:                                                        </t>
  </si>
  <si>
    <t xml:space="preserve"> La Jolla, California USA 92093-0244                                                       </t>
  </si>
  <si>
    <t xml:space="preserve"> University of California                                                                  </t>
  </si>
  <si>
    <t xml:space="preserve"> Scripps Institution of Oceanography (SIO)                                                 </t>
  </si>
  <si>
    <t xml:space="preserve"> Scripps CO2 Program ( http://scrippsco2.ucsd.edu )                                        </t>
  </si>
  <si>
    <t xml:space="preserve"> Source: R. F. Keeling, S. J. Walker, S. C. Piper and A. F. Bollenbacher                   </t>
  </si>
  <si>
    <t xml:space="preserve"> at Mauna Loa, Observatory, Hawaii: Latitude 19.5Â°N Longitude 155.6Â°W Elevation 3397m      </t>
  </si>
  <si>
    <t xml:space="preserve"> Atmospheric CO2 concentrations (ppm) derived from in situ air measurements                </t>
  </si>
  <si>
    <t>Year</t>
  </si>
  <si>
    <t>rounding.</t>
  </si>
  <si>
    <t>so totals may differ slightly from the sum of the elements due to</t>
  </si>
  <si>
    <t>tallied before each element (e.g., Gas) was rounded and reported here</t>
  </si>
  <si>
    <t>per capita estimates before 1950.  Please note that annual sums were</t>
  </si>
  <si>
    <t>Population estimates were not available to permit calculations of global</t>
  </si>
  <si>
    <t>Per capita emission estimates are expressed in metric tons of carbon.</t>
  </si>
  <si>
    <t>these estimates by 3.667.</t>
  </si>
  <si>
    <t>convert these estimates to units of carbon dioxide (CO2), simply multiply</t>
  </si>
  <si>
    <t>All emission estimates are expressed in million metric tons of carbon. To</t>
  </si>
  <si>
    <t>***********************************************************</t>
  </si>
  <si>
    <t>***          USA                                        ***</t>
  </si>
  <si>
    <t>***          Boone, North Carolina 28608-2131           ***</t>
  </si>
  <si>
    <t>***          Appalachian State University               ***</t>
  </si>
  <si>
    <t>***            and Economics                            ***</t>
  </si>
  <si>
    <t>***          Research Institute for Environment, Energy ***</t>
  </si>
  <si>
    <t>***          Gregg Marland                              ***</t>
  </si>
  <si>
    <t>***                                                     ***</t>
  </si>
  <si>
    <t>***          Oak Ridge, Tennessee 37831-6290            ***</t>
  </si>
  <si>
    <t>***          Oak Ridge National Laboratory              ***</t>
  </si>
  <si>
    <t>***          Carbon Dioxide Information Analysis Center ***</t>
  </si>
  <si>
    <t>***          Bob Andres                                 ***</t>
  </si>
  <si>
    <t>*** Source:  Tom Boden                                  ***</t>
  </si>
  <si>
    <t>*** July 30, 2013                                       ***</t>
  </si>
  <si>
    <t>*** Cement Manufacture, and Gas Flaring: 1751-2010      ***</t>
  </si>
  <si>
    <t>*** Global CO2 Emissions from Fossil-Fuel Burning,      ***</t>
  </si>
  <si>
    <t xml:space="preserve">  </t>
  </si>
  <si>
    <t>Total</t>
  </si>
  <si>
    <t>Gas</t>
  </si>
  <si>
    <t>Liquids</t>
  </si>
  <si>
    <t>Solids</t>
  </si>
  <si>
    <t>Production</t>
  </si>
  <si>
    <t>Gas Flaring</t>
  </si>
  <si>
    <t>Per Capita</t>
  </si>
  <si>
    <t>Global</t>
  </si>
  <si>
    <t>USA</t>
  </si>
  <si>
    <t>Canada</t>
  </si>
  <si>
    <t>S+C America</t>
  </si>
  <si>
    <t>Europe</t>
  </si>
  <si>
    <t>Nafrica/Meast</t>
  </si>
  <si>
    <t>Trop.Africa</t>
  </si>
  <si>
    <t>Frmr USSR</t>
  </si>
  <si>
    <t>China</t>
  </si>
  <si>
    <t>S+SE Asia</t>
  </si>
  <si>
    <t>Pac.Dev.Reg</t>
  </si>
  <si>
    <t>Min of sinks range</t>
  </si>
  <si>
    <t>max of sinks range</t>
  </si>
  <si>
    <t>Sinks average</t>
  </si>
  <si>
    <t>CO2, End of Year</t>
  </si>
  <si>
    <t>Dec</t>
  </si>
  <si>
    <t>Nov</t>
  </si>
  <si>
    <t>Feb</t>
  </si>
  <si>
    <t>Jan</t>
  </si>
  <si>
    <t>MLO</t>
  </si>
  <si>
    <t>SP YE Average</t>
  </si>
  <si>
    <t>MLO YE Average</t>
  </si>
  <si>
    <t>Final YE Average</t>
  </si>
  <si>
    <t>MLO-SP</t>
  </si>
  <si>
    <t>Sheet YE CO2 calculates the best estimate of end of year CO2 concentration at Mauna Loa, using raw data from Mauna Loa and South Pole</t>
  </si>
  <si>
    <t>Sheet Main Result contains main calculations and results</t>
  </si>
  <si>
    <t>SP-to-MLO corrected</t>
  </si>
  <si>
    <t>Total Emissions, Anthropogenic, GtC</t>
  </si>
  <si>
    <t>Land Use Change Emissions, GtC</t>
  </si>
  <si>
    <t>Fossil Burning Emissions, GtC</t>
  </si>
  <si>
    <t>residuals</t>
  </si>
  <si>
    <t>© 2015 Ari Halperin</t>
  </si>
  <si>
    <t>fossil fuel and cement emissions</t>
  </si>
  <si>
    <t>land-use change emissions</t>
  </si>
  <si>
    <r>
      <t>All values in billion tonnes of carbon per year (GtC/yr), for the globe. For values in billion tonnes of carbon dioxide (GtCO</t>
    </r>
    <r>
      <rPr>
        <vertAlign val="subscript"/>
        <sz val="12"/>
        <color indexed="14"/>
        <rFont val="Calibri"/>
        <family val="2"/>
      </rPr>
      <t>2</t>
    </r>
    <r>
      <rPr>
        <sz val="12"/>
        <color indexed="14"/>
        <rFont val="Calibri"/>
        <family val="2"/>
      </rPr>
      <t xml:space="preserve">) per year, multiply the numbers below by 3.664. </t>
    </r>
  </si>
  <si>
    <t>Note: 1 billion tonnes C = 1 petagram of carbon (10^15 gC) = 1 gigatonne C = 3.664 billion tonnes of CO2</t>
  </si>
  <si>
    <t xml:space="preserve">All uncertainties represent ± 1 sigma error (68 % chances of being in the range provided) </t>
  </si>
  <si>
    <t>Emissions from fossil fuel combustion and cement production (uncertainty of ±5% for a ± 1 sigma confidence level):</t>
  </si>
  <si>
    <r>
      <t>Cite as:</t>
    </r>
    <r>
      <rPr>
        <sz val="12"/>
        <rFont val="Calibri"/>
        <family val="2"/>
      </rPr>
      <t xml:space="preserve"> Boden, TA, Marland, G and Andres, RJ 2013. Global, Regional, and National Fossil-Fuel CO2 Emissions, Carbon Dioxide Information Analysis Center, Oak Ridge National Laboratory, U.S. Department of Energy, Oak Ridge, Tenn., USA doi 10.3334/CDIAC/00001_V2013</t>
    </r>
  </si>
  <si>
    <t>1959-2010 estimates for fossil fuel combustion are from the Carbon Dioxide Information Analysis Center (CDIAC) at Oak Ridge National Laboratory.  http://cdiac.ornl.gov/trends/emis/meth_reg.html</t>
    <phoneticPr fontId="0" type="noConversion"/>
  </si>
  <si>
    <r>
      <t xml:space="preserve">2010, 2012 and 2013 estimates are based on energy statistics published by BP (data in red in Column B). </t>
    </r>
    <r>
      <rPr>
        <sz val="12"/>
        <rFont val="Calibri"/>
        <family val="2"/>
      </rPr>
      <t>http://www.bp.com/sectionbodycopy.do?categoryId=7500&amp;contentId=7068481</t>
    </r>
  </si>
  <si>
    <t xml:space="preserve">Emissions from cement production were estimated by CDIAC based on cement production data from the US Geological Survey. </t>
  </si>
  <si>
    <r>
      <rPr>
        <b/>
        <sz val="12"/>
        <color indexed="8"/>
        <rFont val="Calibri"/>
        <family val="2"/>
      </rPr>
      <t>Emissions from land-use change (uncertainty of ±0.5 GtC/yr):</t>
    </r>
  </si>
  <si>
    <r>
      <rPr>
        <b/>
        <sz val="12"/>
        <color indexed="8"/>
        <rFont val="Calibri"/>
        <family val="2"/>
      </rPr>
      <t xml:space="preserve">Cite as: </t>
    </r>
    <r>
      <rPr>
        <sz val="12"/>
        <color indexed="8"/>
        <rFont val="Calibri"/>
        <family val="2"/>
      </rPr>
      <t>Houghton, RA, van der Werf, GR, DeFries, RS, Hansen, MC, House, JI, Le Quéré, C, Pongratz, J and Ramankutty, N 2012. Chapter G2 Carbon emissions from land use and land-cover change, Biogeosciences, 9, 5125-5142. Doi: 10.5194/bgd-9-835-2012    </t>
    </r>
  </si>
  <si>
    <t>1959-2010 estimates are mainly based on agriculture statistics of the Food and Agriculture Organization</t>
  </si>
  <si>
    <t>1997-2013 include interannual variability as captured by satellite-based fire emissions</t>
  </si>
  <si>
    <t>The atmospheric CO2 growth rate (variable uncertainty averaging 0.18 GtC/yr during 1980-2011) is estimated directly from atmospheric CO2 concentration measurements, and provided by the US National Oceanic and Atmospheric Administration Earth System Research Laboratory (NOAA/ESRL).  http://www.esrl.noaa.gov/gmd/ccgg/trends/global.html</t>
  </si>
  <si>
    <r>
      <t>Cite as:</t>
    </r>
    <r>
      <rPr>
        <sz val="12"/>
        <color indexed="8"/>
        <rFont val="Calibri"/>
        <family val="2"/>
      </rPr>
      <t xml:space="preserve"> Edward Dlugokencky and Pieter Tans, NOAA/ESRL (www.esrl.noaa.gov/gmd/ccgg/trends/)</t>
    </r>
  </si>
  <si>
    <t>1959-1980 are based on Mauna Loa and South Pole stations as observed by the CO2 Program at Scripps Institution of Oceanography. http://scrippsco2.ucsd.edu/data/atmospheric_co2.html</t>
  </si>
  <si>
    <t>1980-2013 are global averages estimated from multiple stations by NOAA/ESRL.</t>
  </si>
  <si>
    <r>
      <t xml:space="preserve">The ocean sink  (uncertainty of ±0.5 GtC/yr) </t>
    </r>
    <r>
      <rPr>
        <sz val="12"/>
        <rFont val="Calibri"/>
        <family val="2"/>
      </rPr>
      <t>was estimated a combination of global ocean biogeochemistry models. How to cite: Le Quéré et al. 2013 (see Summary)</t>
    </r>
    <r>
      <rPr>
        <b/>
        <sz val="12"/>
        <rFont val="Calibri"/>
        <family val="2"/>
      </rPr>
      <t xml:space="preserve"> </t>
    </r>
  </si>
  <si>
    <r>
      <t xml:space="preserve">The land sink (uncertainty of ±0.8 GtC/yr on average) </t>
    </r>
    <r>
      <rPr>
        <sz val="12"/>
        <rFont val="Calibri"/>
        <family val="2"/>
      </rPr>
      <t xml:space="preserve">was estimated from the residual of the other budget terms: land_sink = fossil_fuel + land_use_change - atm_growth - ocean_sink.  How to cite: Le Quéré et al. 2013 (see Summary) </t>
    </r>
  </si>
  <si>
    <t>atmospheric growth</t>
  </si>
  <si>
    <t>ocean sink</t>
  </si>
  <si>
    <t>land sink</t>
  </si>
  <si>
    <t>LUCE Errors, GtC</t>
  </si>
  <si>
    <t>FBE Errors, GtC</t>
  </si>
  <si>
    <t>Total Errors</t>
  </si>
  <si>
    <t xml:space="preserve"> Monthly atmospheric CO2 concentrations (ppm) derived from flask air samples and           </t>
  </si>
  <si>
    <t xml:space="preserve"> merged in situ air measurements                                                           </t>
  </si>
  <si>
    <t xml:space="preserve"> South Pole: Latitude 90.0S Elevation 2810m                                                </t>
  </si>
  <si>
    <t xml:space="preserve"> Source: R. F. Keeling, S. C. Piper, A. F. Bollenbacher and S. J. Walker                   </t>
  </si>
  <si>
    <t xml:space="preserve"> about the data should be directed to Dr. Ralph Keeling (rkeeling@ucsd.edu) and            </t>
  </si>
  <si>
    <t xml:space="preserve"> and Dr. Stephen Piper (scpiper@popmail.ucsd.edu), Scripps CO2 Program.                    </t>
  </si>
  <si>
    <t xml:space="preserve"> In situ data in this file from 04-Jun-1960 to 19-Oct-1963                                 </t>
  </si>
  <si>
    <t xml:space="preserve"> Flask data in this file through 15-Feb-2015 from archive dated 2015-06-01                 </t>
  </si>
  <si>
    <t xml:space="preserve"> Please cite for the in situ data as:                                                      </t>
  </si>
  <si>
    <t xml:space="preserve"> C. D. Keeling, J. A. Adams, Jr., C. A. Ekdahl, Jr., and P. R. Guenther,                   </t>
  </si>
  <si>
    <t xml:space="preserve"> Atmospheric Carbon Dioxide Variations at the South Pole, Tellus, 28, 552-564, 1976.       </t>
  </si>
  <si>
    <t xml:space="preserve"> Please cite for the flask data as:                                                        </t>
  </si>
  <si>
    <t xml:space="preserve"> formats. Column 5 below gives monthly CO2 concentrations in micro-mol CO2 per mole (ppm)  </t>
  </si>
  <si>
    <t xml:space="preserve"> reported on the 2008A SIO manometric mole fraction scale.  This is the standard           </t>
  </si>
  <si>
    <t xml:space="preserve"> version of the data most often sought.  The monthly values have been adjusted             </t>
  </si>
  <si>
    <t>SP</t>
  </si>
  <si>
    <t>Abs. Mismatch</t>
  </si>
  <si>
    <t>in the global carbon budget</t>
  </si>
  <si>
    <t>Ensemble</t>
  </si>
  <si>
    <t>VISIT</t>
  </si>
  <si>
    <t>OCN</t>
  </si>
  <si>
    <t>LPX</t>
  </si>
  <si>
    <t xml:space="preserve">LPJ </t>
  </si>
  <si>
    <t xml:space="preserve">LPJ-GUESS </t>
  </si>
  <si>
    <t>JULES</t>
  </si>
  <si>
    <t>ISAM</t>
  </si>
  <si>
    <t>CLM4.5BGC</t>
  </si>
  <si>
    <t>GFED4       (in deforestation regions)</t>
  </si>
  <si>
    <t xml:space="preserve">Bookkeeping </t>
  </si>
  <si>
    <t>Land-use change emissions used</t>
  </si>
  <si>
    <t>Mean Model</t>
  </si>
  <si>
    <t>Individual model values</t>
    <phoneticPr fontId="1" type="noConversion"/>
  </si>
  <si>
    <t>Kato, E, Kinoshita, T, Ito, A, Kawamiya, M, Yamagata, Y 2013. Evaluation of spatially explicit emission scenario of land-use change and biomass burning using a process-based biogeochemical model Journal of Land Use Science, 8(1): 104-122</t>
  </si>
  <si>
    <t>VISIT</t>
    <phoneticPr fontId="1" type="noConversion"/>
  </si>
  <si>
    <t>Zaehle, S, and AD Friend, 2010. Carbon and Nitrogen Cycle Dynamics in the O-CN Land Surface Model: 1 Model Description, Site-Scale Evaluation, and Sensitivity to Parameter Estimates. Global C=Biogeocchemical Cycles 24 (1): GB1005 doi:10.1029/2009GB003521.</t>
  </si>
  <si>
    <t>Stocker, B D, Strassmann, K &amp; Joos, F 2011. Sensitivity of Holocene atmospheric CO2 and the modern carbon budget to early human land use: analyses with a process-based model Biogeosciences 8, 69-88</t>
  </si>
  <si>
    <t>Sitch, S, Smith, B, Prentice, IC, Arneth, A, Bondeau, A, Cramer, W, Kaplan, JO, Levis, S, Lucht, W, Sykes, MT, Thonicke, K, Venevsky, S 2003. Evaluation of ecosystem dynamics, plant geography and terrestrial carbon cycling in the LPJ dynamic global vegetation model Global Change Biology 9(2): 161-185</t>
  </si>
  <si>
    <t>Smith, B, Prentice, IC and Sykes MT 2001. Representation of vegetation dynamics in the modelling of terrestrial ecosystems: comparing two contrasting approaches within European climate space Global Ecology and Biogeography 10(6): 621-637</t>
  </si>
  <si>
    <t>Clarke, DB, Mercado, LM, Sitch, S, Jones, CD, Gedney, N, Best, MJ, Pryor, M, Rooney, GG, Essery, RLH, Blyth, E, Boucher, O, Cox, PM, and Harding, RJ 2011. The Joint UK Land Environment Simulator (JULES), model description - Part 2: Carbon fluxes and vegetation dynamics, Geoscientific Model Development, 9, 161-18.5</t>
  </si>
  <si>
    <t>Jain, AK, Meiyappan, P, Song, Y and House, JI 2013. CO2 Emissions from Land-Use Change Affected More by Nitrogen Cycle, than by the Choice of Land Cover Data, Global Change Biology, 101111/gcb12207
Jain, AK, and Yang, X 2005. Modeling the effects of two different land cover change data sets on the carbon stocks of plants and soils in concert with CO2 and climate change Global BiogeochemCycles, 19(2), 1-20</t>
  </si>
  <si>
    <t>Oleson, K, Lawrence, D, Bonan, G, Drewniak, B, Huang, M, Koven, C, Levis, S, Li, F, Riley, W, Subin, Z, Swenson, S, Thornton, P, Bozbiyik, A, Fisher, R, Heald, C, Kluzek, E, Lamarque, J, Lawrence, P, Leung, L, Lipscomb, W, Muszala, S, Ricciuto, D, Sacks, W, Tang, J and Yang, Z 2013. Technical Description of version 45 of the Community Land Model (CLM), NCAR.</t>
  </si>
  <si>
    <t>CLM4.5-BGC</t>
  </si>
  <si>
    <t xml:space="preserve">Giglio L, Randerson, JT, van der Werf, GR 2013. Analysis of daily, monthly, and annual burned area using the fourth-generation global fire emissions database (GFED4). JOURNAL OF GEOPHYSICAL RESEARCH-BIOGEOSCIENCES, 118.
</t>
  </si>
  <si>
    <t>van der Werf, GR, Randerson, JT, Giglio, L, Collatz, G J, Mu, M, Kasibhatla, P, Morton, DC, DeFries, RS, Jin, Y, and van Leeuwen, TT 2010. Global fire emissions and the contribution of deforestation, savanna, forest, agricultural, and peat fires (1997–2009), Atmospheric Chemistry and Physics, 10, 11707-11735</t>
  </si>
  <si>
    <t>GFED4 (deforestation regions only)</t>
  </si>
  <si>
    <t>Houghton, RA, van der Werf, GR, DeFries, RS, Hansen, MC, House, JI, Le Quéré, C, Pongratz, J and Ramankutty, N 2012. Chapter G2 Carbon emissions from land use and land-cover change, Biogeosciences, 9, 5125-5142. Doi: 10.5194/bgd-9-835-2012    </t>
  </si>
  <si>
    <t>Bookkeeping</t>
  </si>
  <si>
    <t>Cite individual estimates as:</t>
  </si>
  <si>
    <t>The data below represents the net flux of land-use change, based on the net balance between deforestation and forest regrowth along with other land-use changes</t>
  </si>
  <si>
    <t>1 billion tonnes C = 1 petagram of carbon (10^15 gC) = 1 gigatonne C = 3.664 billion tonnes of CO2</t>
  </si>
  <si>
    <r>
      <t>All values in billion tonnes of carbon per year (GtC/yr), for the globe. For values in billion tonnes of carbon dioxide (CO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 per year, multiply the numbers below by 3.664.</t>
    </r>
  </si>
  <si>
    <t>Land-use change emissions</t>
    <phoneticPr fontId="1" type="noConversion"/>
  </si>
  <si>
    <t>CDIAC</t>
  </si>
  <si>
    <t>GFED4</t>
  </si>
  <si>
    <t>Best Estimate</t>
  </si>
  <si>
    <t>Emissions to EA, ppm</t>
  </si>
  <si>
    <t>Surplus CO2, ppm</t>
  </si>
  <si>
    <t>Apparent Sinks  (from data), ppm</t>
  </si>
  <si>
    <t>Fitted Sinks, ppm</t>
  </si>
  <si>
    <t>Fitted Surplus, ppm</t>
  </si>
  <si>
    <t>Fitted concentration, ppm</t>
  </si>
  <si>
    <t>This is supporting material for the paper Expression of Multi-Decadal Atmospheric Carbon Concentration Change by Ari Halperin</t>
  </si>
  <si>
    <t>Tabs for the original data are yeallow, tabs for the data processing are green, tab with the most calculations is blue.</t>
  </si>
  <si>
    <t>Sheet monthly_mlo is a copy of CO2 atmospheric concentration data from Mauna Loa Observatory</t>
  </si>
  <si>
    <t>Sheet monthly_spo is a copy of CO2 atmospheric concentration data from South Pole</t>
  </si>
  <si>
    <t>Sheet LUCE, CDIAC containcs data for global CO2 emissions from land use changes according to CDIAC, Oak Ridge National Laboratory</t>
  </si>
  <si>
    <t>Sheet FFE, CDIAC contains data Global CO2 Emissions from Fossil-Fuel Burning, Cement Manufacture, and Gas Flaring 1751-2010 according to CDIAC, Oak Ridge National Laboratory</t>
  </si>
  <si>
    <t>Sheet GCB15 LUCE contains detailed calculations of global LUC CO2 emissions according to Global Carbon Budget 2014 (see the text for full reference)</t>
  </si>
  <si>
    <t>Sheet GCB15 Summary containcs summary data for global CO2 emissions according to Global Carbon Budget 2014 (see the text for full reference)</t>
  </si>
  <si>
    <t>Sheet LUCE, b.e. contains author's best estimate of LUC emissions since 1997</t>
  </si>
  <si>
    <t>Other sheets contain charts</t>
  </si>
  <si>
    <t>Some cells have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</si>
</sst>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#,##0.0"/>
    <numFmt numFmtId="167" formatCode="0.000"/>
    <numFmt numFmtId="168" formatCode="#,##0.000"/>
    <numFmt numFmtId="169" formatCode="0.0000"/>
  </numFmts>
  <fonts count="3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sz val="12"/>
      <color indexed="14"/>
      <name val="Calibri"/>
      <family val="2"/>
    </font>
    <font>
      <vertAlign val="subscript"/>
      <sz val="12"/>
      <color indexed="14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indexed="63"/>
      <name val="Arial Unicode MS"/>
      <family val="2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vertAlign val="subscript"/>
      <sz val="12"/>
      <color indexed="8"/>
      <name val="Calibri"/>
      <family val="2"/>
    </font>
    <font>
      <b/>
      <sz val="14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118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/>
    <xf numFmtId="0" fontId="6" fillId="0" borderId="0" xfId="1" applyFont="1"/>
    <xf numFmtId="164" fontId="6" fillId="0" borderId="0" xfId="1" applyNumberFormat="1" applyFont="1"/>
    <xf numFmtId="164" fontId="7" fillId="0" borderId="0" xfId="1" applyNumberFormat="1" applyFont="1"/>
    <xf numFmtId="2" fontId="8" fillId="0" borderId="0" xfId="0" applyNumberFormat="1" applyFont="1"/>
    <xf numFmtId="0" fontId="9" fillId="0" borderId="0" xfId="0" applyFont="1"/>
    <xf numFmtId="166" fontId="0" fillId="0" borderId="0" xfId="0" applyNumberFormat="1"/>
    <xf numFmtId="4" fontId="0" fillId="0" borderId="0" xfId="0" applyNumberFormat="1"/>
    <xf numFmtId="3" fontId="2" fillId="0" borderId="0" xfId="0" applyNumberFormat="1" applyFont="1"/>
    <xf numFmtId="0" fontId="8" fillId="0" borderId="0" xfId="0" applyFont="1"/>
    <xf numFmtId="2" fontId="0" fillId="0" borderId="0" xfId="0" applyNumberFormat="1" applyFont="1"/>
    <xf numFmtId="0" fontId="0" fillId="0" borderId="0" xfId="0" applyFont="1"/>
    <xf numFmtId="167" fontId="10" fillId="0" borderId="0" xfId="0" applyNumberFormat="1" applyFont="1"/>
    <xf numFmtId="2" fontId="9" fillId="0" borderId="0" xfId="0" applyNumberFormat="1" applyFont="1"/>
    <xf numFmtId="167" fontId="13" fillId="0" borderId="0" xfId="0" applyNumberFormat="1" applyFont="1"/>
    <xf numFmtId="2" fontId="14" fillId="0" borderId="0" xfId="0" applyNumberFormat="1" applyFont="1"/>
    <xf numFmtId="168" fontId="0" fillId="0" borderId="0" xfId="0" applyNumberFormat="1"/>
    <xf numFmtId="4" fontId="8" fillId="0" borderId="0" xfId="0" applyNumberFormat="1" applyFont="1"/>
    <xf numFmtId="2" fontId="15" fillId="0" borderId="0" xfId="0" applyNumberFormat="1" applyFont="1"/>
    <xf numFmtId="166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166" fontId="0" fillId="0" borderId="0" xfId="0" applyNumberFormat="1" applyFont="1"/>
    <xf numFmtId="0" fontId="17" fillId="0" borderId="0" xfId="0" applyFont="1"/>
    <xf numFmtId="2" fontId="17" fillId="0" borderId="0" xfId="0" applyNumberFormat="1" applyFont="1"/>
    <xf numFmtId="165" fontId="17" fillId="0" borderId="0" xfId="0" applyNumberFormat="1" applyFont="1"/>
    <xf numFmtId="4" fontId="16" fillId="0" borderId="0" xfId="0" applyNumberFormat="1" applyFont="1"/>
    <xf numFmtId="4" fontId="0" fillId="0" borderId="0" xfId="0" applyNumberFormat="1" applyFont="1"/>
    <xf numFmtId="2" fontId="18" fillId="0" borderId="0" xfId="0" applyNumberFormat="1" applyFont="1"/>
    <xf numFmtId="164" fontId="12" fillId="0" borderId="0" xfId="0" applyNumberFormat="1" applyFont="1"/>
    <xf numFmtId="0" fontId="19" fillId="0" borderId="0" xfId="0" applyFont="1"/>
    <xf numFmtId="2" fontId="20" fillId="0" borderId="0" xfId="0" applyNumberFormat="1" applyFont="1"/>
    <xf numFmtId="0" fontId="20" fillId="0" borderId="0" xfId="0" applyFont="1"/>
    <xf numFmtId="167" fontId="0" fillId="0" borderId="0" xfId="0" applyNumberFormat="1"/>
    <xf numFmtId="167" fontId="18" fillId="0" borderId="0" xfId="0" applyNumberFormat="1" applyFont="1"/>
    <xf numFmtId="169" fontId="12" fillId="0" borderId="0" xfId="0" applyNumberFormat="1" applyFont="1"/>
    <xf numFmtId="9" fontId="19" fillId="0" borderId="0" xfId="0" applyNumberFormat="1" applyFont="1"/>
    <xf numFmtId="164" fontId="0" fillId="0" borderId="0" xfId="0" applyNumberFormat="1"/>
    <xf numFmtId="0" fontId="23" fillId="0" borderId="0" xfId="2" applyFont="1" applyFill="1"/>
    <xf numFmtId="0" fontId="24" fillId="3" borderId="0" xfId="2" applyFont="1" applyFill="1" applyBorder="1"/>
    <xf numFmtId="0" fontId="23" fillId="3" borderId="0" xfId="2" applyFont="1" applyFill="1"/>
    <xf numFmtId="0" fontId="23" fillId="0" borderId="0" xfId="2" applyFont="1"/>
    <xf numFmtId="0" fontId="24" fillId="0" borderId="0" xfId="2" applyFont="1" applyFill="1"/>
    <xf numFmtId="0" fontId="24" fillId="3" borderId="0" xfId="2" applyFont="1" applyFill="1"/>
    <xf numFmtId="0" fontId="24" fillId="0" borderId="0" xfId="2" applyFont="1"/>
    <xf numFmtId="0" fontId="23" fillId="3" borderId="0" xfId="2" applyFont="1" applyFill="1" applyBorder="1"/>
    <xf numFmtId="0" fontId="26" fillId="4" borderId="0" xfId="2" applyFont="1" applyFill="1" applyBorder="1"/>
    <xf numFmtId="0" fontId="23" fillId="4" borderId="0" xfId="2" applyFont="1" applyFill="1" applyBorder="1"/>
    <xf numFmtId="0" fontId="27" fillId="4" borderId="0" xfId="2" applyFont="1" applyFill="1" applyBorder="1"/>
    <xf numFmtId="0" fontId="6" fillId="2" borderId="0" xfId="1" applyFont="1" applyFill="1" applyBorder="1"/>
    <xf numFmtId="0" fontId="23" fillId="4" borderId="0" xfId="2" applyFont="1" applyFill="1"/>
    <xf numFmtId="0" fontId="29" fillId="4" borderId="0" xfId="2" applyFont="1" applyFill="1" applyBorder="1"/>
    <xf numFmtId="0" fontId="28" fillId="4" borderId="0" xfId="2" applyFont="1" applyFill="1"/>
    <xf numFmtId="0" fontId="23" fillId="5" borderId="0" xfId="2" applyFont="1" applyFill="1" applyBorder="1"/>
    <xf numFmtId="0" fontId="23" fillId="5" borderId="0" xfId="2" applyFont="1" applyFill="1"/>
    <xf numFmtId="0" fontId="4" fillId="2" borderId="0" xfId="1" applyFont="1" applyFill="1" applyBorder="1"/>
    <xf numFmtId="0" fontId="27" fillId="6" borderId="0" xfId="2" applyFont="1" applyFill="1" applyBorder="1"/>
    <xf numFmtId="0" fontId="26" fillId="6" borderId="0" xfId="2" applyFont="1" applyFill="1" applyBorder="1"/>
    <xf numFmtId="0" fontId="27" fillId="7" borderId="0" xfId="2" applyFont="1" applyFill="1" applyBorder="1"/>
    <xf numFmtId="0" fontId="23" fillId="7" borderId="0" xfId="2" applyFont="1" applyFill="1" applyBorder="1"/>
    <xf numFmtId="0" fontId="26" fillId="7" borderId="0" xfId="2" applyFont="1" applyFill="1" applyBorder="1"/>
    <xf numFmtId="0" fontId="23" fillId="0" borderId="0" xfId="2" applyFont="1" applyAlignment="1">
      <alignment wrapText="1"/>
    </xf>
    <xf numFmtId="2" fontId="23" fillId="0" borderId="0" xfId="2" applyNumberFormat="1" applyFont="1" applyFill="1"/>
    <xf numFmtId="0" fontId="30" fillId="0" borderId="0" xfId="2" applyFont="1" applyFill="1"/>
    <xf numFmtId="2" fontId="11" fillId="0" borderId="0" xfId="2" applyNumberFormat="1" applyFill="1"/>
    <xf numFmtId="167" fontId="11" fillId="0" borderId="0" xfId="2" applyNumberFormat="1" applyFill="1"/>
    <xf numFmtId="2" fontId="31" fillId="0" borderId="0" xfId="2" applyNumberFormat="1" applyFont="1" applyFill="1"/>
    <xf numFmtId="2" fontId="32" fillId="0" borderId="0" xfId="2" applyNumberFormat="1" applyFont="1" applyFill="1"/>
    <xf numFmtId="164" fontId="23" fillId="0" borderId="0" xfId="2" applyNumberFormat="1" applyFont="1" applyFill="1" applyAlignment="1">
      <alignment wrapText="1"/>
    </xf>
    <xf numFmtId="164" fontId="23" fillId="0" borderId="0" xfId="2" applyNumberFormat="1" applyFont="1" applyFill="1"/>
    <xf numFmtId="0" fontId="29" fillId="0" borderId="0" xfId="2" applyFont="1"/>
    <xf numFmtId="0" fontId="23" fillId="0" borderId="0" xfId="2" applyFont="1" applyFill="1" applyAlignment="1">
      <alignment wrapText="1"/>
    </xf>
    <xf numFmtId="166" fontId="14" fillId="0" borderId="0" xfId="0" applyNumberFormat="1" applyFont="1"/>
    <xf numFmtId="166" fontId="9" fillId="0" borderId="0" xfId="0" applyNumberFormat="1" applyFont="1"/>
    <xf numFmtId="168" fontId="9" fillId="0" borderId="0" xfId="0" applyNumberFormat="1" applyFont="1"/>
    <xf numFmtId="167" fontId="29" fillId="0" borderId="0" xfId="2" applyNumberFormat="1" applyFont="1" applyFill="1"/>
    <xf numFmtId="2" fontId="28" fillId="0" borderId="0" xfId="1" applyNumberFormat="1" applyFont="1" applyFill="1"/>
    <xf numFmtId="2" fontId="29" fillId="0" borderId="0" xfId="2" applyNumberFormat="1" applyFont="1" applyFill="1"/>
    <xf numFmtId="2" fontId="33" fillId="0" borderId="0" xfId="2" applyNumberFormat="1" applyFont="1"/>
    <xf numFmtId="2" fontId="23" fillId="0" borderId="0" xfId="2" applyNumberFormat="1" applyFont="1" applyFill="1" applyBorder="1" applyAlignment="1">
      <alignment vertical="top" wrapText="1"/>
    </xf>
    <xf numFmtId="2" fontId="23" fillId="0" borderId="0" xfId="2" applyNumberFormat="1" applyFont="1" applyFill="1" applyAlignment="1">
      <alignment horizontal="right"/>
    </xf>
    <xf numFmtId="0" fontId="28" fillId="0" borderId="0" xfId="1" applyFont="1" applyFill="1"/>
    <xf numFmtId="0" fontId="29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vertical="top"/>
    </xf>
    <xf numFmtId="0" fontId="23" fillId="0" borderId="0" xfId="2" applyFont="1" applyFill="1" applyBorder="1" applyAlignment="1">
      <alignment vertical="top" wrapText="1"/>
    </xf>
    <xf numFmtId="0" fontId="28" fillId="0" borderId="0" xfId="1" applyFont="1" applyFill="1" applyAlignment="1">
      <alignment wrapText="1"/>
    </xf>
    <xf numFmtId="0" fontId="28" fillId="0" borderId="0" xfId="2" applyFont="1" applyFill="1" applyBorder="1" applyAlignment="1">
      <alignment horizontal="center" vertical="center"/>
    </xf>
    <xf numFmtId="0" fontId="23" fillId="0" borderId="0" xfId="2" applyFont="1" applyFill="1" applyAlignment="1"/>
    <xf numFmtId="0" fontId="28" fillId="0" borderId="0" xfId="1" applyFont="1" applyFill="1" applyAlignment="1"/>
    <xf numFmtId="164" fontId="28" fillId="0" borderId="0" xfId="1" applyNumberFormat="1" applyFont="1" applyFill="1" applyAlignment="1"/>
    <xf numFmtId="0" fontId="34" fillId="8" borderId="0" xfId="2" applyFont="1" applyFill="1"/>
    <xf numFmtId="0" fontId="23" fillId="9" borderId="0" xfId="2" applyFont="1" applyFill="1" applyBorder="1" applyAlignment="1">
      <alignment horizontal="left" vertical="top" wrapText="1"/>
    </xf>
    <xf numFmtId="0" fontId="26" fillId="4" borderId="0" xfId="2" applyFont="1" applyFill="1"/>
    <xf numFmtId="0" fontId="23" fillId="4" borderId="0" xfId="2" applyFont="1" applyFill="1" applyBorder="1" applyAlignment="1">
      <alignment vertical="top" wrapText="1"/>
    </xf>
    <xf numFmtId="0" fontId="23" fillId="9" borderId="0" xfId="2" applyFont="1" applyFill="1"/>
    <xf numFmtId="0" fontId="23" fillId="4" borderId="0" xfId="2" applyFont="1" applyFill="1" applyBorder="1" applyAlignment="1">
      <alignment horizontal="left" vertical="top" wrapText="1"/>
    </xf>
    <xf numFmtId="0" fontId="23" fillId="4" borderId="0" xfId="2" applyFont="1" applyFill="1" applyAlignment="1"/>
    <xf numFmtId="0" fontId="28" fillId="4" borderId="0" xfId="2" applyFont="1" applyFill="1" applyAlignment="1">
      <alignment vertical="center"/>
    </xf>
    <xf numFmtId="0" fontId="28" fillId="9" borderId="0" xfId="2" applyFont="1" applyFill="1" applyAlignment="1">
      <alignment vertical="top" wrapText="1"/>
    </xf>
    <xf numFmtId="0" fontId="28" fillId="0" borderId="0" xfId="2" applyFont="1"/>
    <xf numFmtId="0" fontId="28" fillId="9" borderId="0" xfId="2" applyFont="1" applyFill="1" applyAlignment="1"/>
    <xf numFmtId="0" fontId="23" fillId="6" borderId="0" xfId="2" applyFont="1" applyFill="1"/>
    <xf numFmtId="0" fontId="28" fillId="6" borderId="0" xfId="2" applyFont="1" applyFill="1" applyAlignment="1"/>
    <xf numFmtId="0" fontId="23" fillId="10" borderId="0" xfId="2" applyFont="1" applyFill="1"/>
    <xf numFmtId="0" fontId="26" fillId="3" borderId="0" xfId="2" applyFont="1" applyFill="1"/>
    <xf numFmtId="165" fontId="9" fillId="0" borderId="0" xfId="0" applyNumberFormat="1" applyFont="1"/>
    <xf numFmtId="167" fontId="8" fillId="0" borderId="0" xfId="0" applyNumberFormat="1" applyFont="1"/>
    <xf numFmtId="4" fontId="17" fillId="0" borderId="0" xfId="0" applyNumberFormat="1" applyFont="1"/>
    <xf numFmtId="164" fontId="36" fillId="0" borderId="0" xfId="0" applyNumberFormat="1" applyFont="1"/>
    <xf numFmtId="164" fontId="37" fillId="0" borderId="0" xfId="0" applyNumberFormat="1" applyFont="1"/>
    <xf numFmtId="4" fontId="19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250080"/>
        <c:axId val="328210120"/>
      </c:lineChart>
      <c:catAx>
        <c:axId val="3312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21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1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25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CDIAC'!$C$2:$C$157</c:f>
              <c:numCache>
                <c:formatCode>0.0</c:formatCode>
                <c:ptCount val="156"/>
                <c:pt idx="0">
                  <c:v>164.09220000000002</c:v>
                </c:pt>
                <c:pt idx="1">
                  <c:v>165.72560000000001</c:v>
                </c:pt>
                <c:pt idx="2">
                  <c:v>230.67250000000001</c:v>
                </c:pt>
                <c:pt idx="3">
                  <c:v>238.51490000000001</c:v>
                </c:pt>
                <c:pt idx="4">
                  <c:v>246.18460000000005</c:v>
                </c:pt>
                <c:pt idx="5">
                  <c:v>253.56460000000001</c:v>
                </c:pt>
                <c:pt idx="6">
                  <c:v>260.52629999999994</c:v>
                </c:pt>
                <c:pt idx="7">
                  <c:v>267.24670000000003</c:v>
                </c:pt>
                <c:pt idx="8">
                  <c:v>273.59120000000007</c:v>
                </c:pt>
                <c:pt idx="9">
                  <c:v>279.73260000000005</c:v>
                </c:pt>
                <c:pt idx="10">
                  <c:v>285.67160000000001</c:v>
                </c:pt>
                <c:pt idx="11">
                  <c:v>290.66650000000004</c:v>
                </c:pt>
                <c:pt idx="12">
                  <c:v>237.68619999999996</c:v>
                </c:pt>
                <c:pt idx="13">
                  <c:v>236.83190000000002</c:v>
                </c:pt>
                <c:pt idx="14">
                  <c:v>235.96990000000005</c:v>
                </c:pt>
                <c:pt idx="15">
                  <c:v>235.23340000000002</c:v>
                </c:pt>
                <c:pt idx="16">
                  <c:v>234.79660000000001</c:v>
                </c:pt>
                <c:pt idx="17">
                  <c:v>232.53900000000004</c:v>
                </c:pt>
                <c:pt idx="18">
                  <c:v>230.55370000000002</c:v>
                </c:pt>
                <c:pt idx="19">
                  <c:v>228.64449999999999</c:v>
                </c:pt>
                <c:pt idx="20">
                  <c:v>226.79929999999996</c:v>
                </c:pt>
                <c:pt idx="21">
                  <c:v>224.19950000000003</c:v>
                </c:pt>
                <c:pt idx="22">
                  <c:v>303.89269999999993</c:v>
                </c:pt>
                <c:pt idx="23">
                  <c:v>309.25839999999994</c:v>
                </c:pt>
                <c:pt idx="24">
                  <c:v>314.44760000000002</c:v>
                </c:pt>
                <c:pt idx="25">
                  <c:v>319.33389999999997</c:v>
                </c:pt>
                <c:pt idx="26">
                  <c:v>324.07989999999995</c:v>
                </c:pt>
                <c:pt idx="27">
                  <c:v>330.06789999999995</c:v>
                </c:pt>
                <c:pt idx="28">
                  <c:v>335.79829999999998</c:v>
                </c:pt>
                <c:pt idx="29">
                  <c:v>341.32160000000005</c:v>
                </c:pt>
                <c:pt idx="30">
                  <c:v>346.65680000000003</c:v>
                </c:pt>
                <c:pt idx="31">
                  <c:v>350.71380000000005</c:v>
                </c:pt>
                <c:pt idx="32">
                  <c:v>295.62489999999991</c:v>
                </c:pt>
                <c:pt idx="33">
                  <c:v>294.00809999999996</c:v>
                </c:pt>
                <c:pt idx="34">
                  <c:v>292.70589999999993</c:v>
                </c:pt>
                <c:pt idx="35">
                  <c:v>291.56229999999994</c:v>
                </c:pt>
                <c:pt idx="36">
                  <c:v>290.33350000000007</c:v>
                </c:pt>
                <c:pt idx="37">
                  <c:v>286.81370000000004</c:v>
                </c:pt>
                <c:pt idx="38">
                  <c:v>283.30919999999998</c:v>
                </c:pt>
                <c:pt idx="39">
                  <c:v>279.91840000000002</c:v>
                </c:pt>
                <c:pt idx="40">
                  <c:v>276.60880000000003</c:v>
                </c:pt>
                <c:pt idx="41">
                  <c:v>272.62240000000008</c:v>
                </c:pt>
                <c:pt idx="42">
                  <c:v>285.1653</c:v>
                </c:pt>
                <c:pt idx="43">
                  <c:v>285.56590000000006</c:v>
                </c:pt>
                <c:pt idx="44">
                  <c:v>287.10710000000006</c:v>
                </c:pt>
                <c:pt idx="45">
                  <c:v>288.68450000000001</c:v>
                </c:pt>
                <c:pt idx="46">
                  <c:v>288.33860000000004</c:v>
                </c:pt>
                <c:pt idx="47">
                  <c:v>289.24980000000005</c:v>
                </c:pt>
                <c:pt idx="48">
                  <c:v>288.23639999999995</c:v>
                </c:pt>
                <c:pt idx="49">
                  <c:v>287.23229999999995</c:v>
                </c:pt>
                <c:pt idx="50">
                  <c:v>286.25290000000001</c:v>
                </c:pt>
                <c:pt idx="51">
                  <c:v>285.8526</c:v>
                </c:pt>
                <c:pt idx="52">
                  <c:v>240.4008</c:v>
                </c:pt>
                <c:pt idx="53">
                  <c:v>231.81569999999999</c:v>
                </c:pt>
                <c:pt idx="54">
                  <c:v>222.21190000000004</c:v>
                </c:pt>
                <c:pt idx="55">
                  <c:v>213.08420000000001</c:v>
                </c:pt>
                <c:pt idx="56">
                  <c:v>205.85660000000001</c:v>
                </c:pt>
                <c:pt idx="57">
                  <c:v>198.49619999999999</c:v>
                </c:pt>
                <c:pt idx="58">
                  <c:v>193.32960000000003</c:v>
                </c:pt>
                <c:pt idx="59">
                  <c:v>188.22579999999999</c:v>
                </c:pt>
                <c:pt idx="60">
                  <c:v>183.0325</c:v>
                </c:pt>
                <c:pt idx="61">
                  <c:v>178.79270000000005</c:v>
                </c:pt>
                <c:pt idx="62">
                  <c:v>153.4623</c:v>
                </c:pt>
                <c:pt idx="63">
                  <c:v>147.61099999999999</c:v>
                </c:pt>
                <c:pt idx="64">
                  <c:v>142.92510000000004</c:v>
                </c:pt>
                <c:pt idx="65">
                  <c:v>138.3415</c:v>
                </c:pt>
                <c:pt idx="66">
                  <c:v>133.47180000000003</c:v>
                </c:pt>
                <c:pt idx="67">
                  <c:v>129.99330000000003</c:v>
                </c:pt>
                <c:pt idx="68">
                  <c:v>126.13820000000004</c:v>
                </c:pt>
                <c:pt idx="69">
                  <c:v>124.44660000000002</c:v>
                </c:pt>
                <c:pt idx="70">
                  <c:v>118.607</c:v>
                </c:pt>
                <c:pt idx="71">
                  <c:v>112.45820000000003</c:v>
                </c:pt>
                <c:pt idx="72">
                  <c:v>85.477200000000011</c:v>
                </c:pt>
                <c:pt idx="73">
                  <c:v>76.428000000000054</c:v>
                </c:pt>
                <c:pt idx="74">
                  <c:v>67.198200000000014</c:v>
                </c:pt>
                <c:pt idx="75">
                  <c:v>56.471600000000073</c:v>
                </c:pt>
                <c:pt idx="76">
                  <c:v>49.815300000000008</c:v>
                </c:pt>
                <c:pt idx="77">
                  <c:v>93.159300000000016</c:v>
                </c:pt>
                <c:pt idx="78">
                  <c:v>92.942199999999957</c:v>
                </c:pt>
                <c:pt idx="79">
                  <c:v>116.97139999999997</c:v>
                </c:pt>
                <c:pt idx="80">
                  <c:v>191.67779999999996</c:v>
                </c:pt>
                <c:pt idx="81">
                  <c:v>187.62670000000003</c:v>
                </c:pt>
                <c:pt idx="82">
                  <c:v>84.959099999999978</c:v>
                </c:pt>
                <c:pt idx="83">
                  <c:v>77.438600000000037</c:v>
                </c:pt>
                <c:pt idx="84">
                  <c:v>70.173400000000072</c:v>
                </c:pt>
                <c:pt idx="85">
                  <c:v>67.805399999999992</c:v>
                </c:pt>
                <c:pt idx="86">
                  <c:v>59.382700000000007</c:v>
                </c:pt>
                <c:pt idx="87">
                  <c:v>32.833099999999973</c:v>
                </c:pt>
                <c:pt idx="88">
                  <c:v>33.375299999999996</c:v>
                </c:pt>
                <c:pt idx="89">
                  <c:v>29.502999999999986</c:v>
                </c:pt>
                <c:pt idx="90">
                  <c:v>16.48799999999996</c:v>
                </c:pt>
                <c:pt idx="91">
                  <c:v>14.980199999999989</c:v>
                </c:pt>
                <c:pt idx="92">
                  <c:v>27.559400000000029</c:v>
                </c:pt>
                <c:pt idx="93">
                  <c:v>13.218099999999971</c:v>
                </c:pt>
                <c:pt idx="94">
                  <c:v>8.9795999999999836</c:v>
                </c:pt>
                <c:pt idx="95">
                  <c:v>0.12940000000004304</c:v>
                </c:pt>
                <c:pt idx="96">
                  <c:v>-4.8479000000000561</c:v>
                </c:pt>
                <c:pt idx="97">
                  <c:v>5.9297999999999718</c:v>
                </c:pt>
                <c:pt idx="98">
                  <c:v>-5.2067999999999781</c:v>
                </c:pt>
                <c:pt idx="99">
                  <c:v>-10.570600000000006</c:v>
                </c:pt>
                <c:pt idx="100">
                  <c:v>-11.380999999999966</c:v>
                </c:pt>
                <c:pt idx="101">
                  <c:v>3.2320999999999458</c:v>
                </c:pt>
                <c:pt idx="102">
                  <c:v>-42.045200000000037</c:v>
                </c:pt>
                <c:pt idx="103">
                  <c:v>-66.296699999999987</c:v>
                </c:pt>
                <c:pt idx="104">
                  <c:v>-64.405600000000021</c:v>
                </c:pt>
                <c:pt idx="105">
                  <c:v>-73.621499999999997</c:v>
                </c:pt>
                <c:pt idx="106">
                  <c:v>-65.491999999999976</c:v>
                </c:pt>
                <c:pt idx="107">
                  <c:v>-68.002299999999991</c:v>
                </c:pt>
                <c:pt idx="108">
                  <c:v>-32.984699999999968</c:v>
                </c:pt>
                <c:pt idx="109">
                  <c:v>-71.765599999999978</c:v>
                </c:pt>
                <c:pt idx="110">
                  <c:v>-74.892399999999981</c:v>
                </c:pt>
                <c:pt idx="111">
                  <c:v>-88.535199999999975</c:v>
                </c:pt>
                <c:pt idx="112">
                  <c:v>-86.237300000000047</c:v>
                </c:pt>
                <c:pt idx="113">
                  <c:v>-92.261300000000006</c:v>
                </c:pt>
                <c:pt idx="114">
                  <c:v>-95.413700000000006</c:v>
                </c:pt>
                <c:pt idx="115">
                  <c:v>-99.921100000000052</c:v>
                </c:pt>
                <c:pt idx="116">
                  <c:v>-67.897800000000046</c:v>
                </c:pt>
                <c:pt idx="117">
                  <c:v>-63.78059999999995</c:v>
                </c:pt>
                <c:pt idx="118">
                  <c:v>-62.816000000000066</c:v>
                </c:pt>
                <c:pt idx="119">
                  <c:v>-51.649799999999843</c:v>
                </c:pt>
                <c:pt idx="120">
                  <c:v>-53.00829999999997</c:v>
                </c:pt>
                <c:pt idx="121">
                  <c:v>-89.34170000000006</c:v>
                </c:pt>
                <c:pt idx="122">
                  <c:v>-80.916299999999993</c:v>
                </c:pt>
                <c:pt idx="123">
                  <c:v>-92.91</c:v>
                </c:pt>
                <c:pt idx="124">
                  <c:v>-92.085899999999995</c:v>
                </c:pt>
                <c:pt idx="125">
                  <c:v>-81.506900000000002</c:v>
                </c:pt>
                <c:pt idx="126">
                  <c:v>-64.798900000000003</c:v>
                </c:pt>
                <c:pt idx="127">
                  <c:v>-60.200999999999958</c:v>
                </c:pt>
                <c:pt idx="128">
                  <c:v>-54.395399999999967</c:v>
                </c:pt>
                <c:pt idx="129">
                  <c:v>-51.702400000000104</c:v>
                </c:pt>
                <c:pt idx="130">
                  <c:v>-53.909900000000107</c:v>
                </c:pt>
                <c:pt idx="131">
                  <c:v>-50.178999999999988</c:v>
                </c:pt>
                <c:pt idx="132">
                  <c:v>-38.041600000000017</c:v>
                </c:pt>
                <c:pt idx="133">
                  <c:v>-38.820899999999966</c:v>
                </c:pt>
                <c:pt idx="134">
                  <c:v>-42.474600000000009</c:v>
                </c:pt>
                <c:pt idx="135">
                  <c:v>-39.433000000000021</c:v>
                </c:pt>
                <c:pt idx="136">
                  <c:v>-34.262400000000028</c:v>
                </c:pt>
                <c:pt idx="137">
                  <c:v>-31.085600000000007</c:v>
                </c:pt>
                <c:pt idx="138">
                  <c:v>-21.588599999999975</c:v>
                </c:pt>
                <c:pt idx="139">
                  <c:v>-21.774499999999996</c:v>
                </c:pt>
                <c:pt idx="140">
                  <c:v>-31.948800000000002</c:v>
                </c:pt>
                <c:pt idx="141">
                  <c:v>-31.948800000000002</c:v>
                </c:pt>
                <c:pt idx="142">
                  <c:v>-31.948800000000002</c:v>
                </c:pt>
                <c:pt idx="143">
                  <c:v>-31.948800000000002</c:v>
                </c:pt>
                <c:pt idx="144">
                  <c:v>-31.948800000000002</c:v>
                </c:pt>
                <c:pt idx="145">
                  <c:v>-31.948800000000002</c:v>
                </c:pt>
                <c:pt idx="146">
                  <c:v>-31.948800000000002</c:v>
                </c:pt>
                <c:pt idx="147">
                  <c:v>-31.948800000000002</c:v>
                </c:pt>
                <c:pt idx="148">
                  <c:v>-31.948800000000002</c:v>
                </c:pt>
                <c:pt idx="149">
                  <c:v>-31.948800000000002</c:v>
                </c:pt>
                <c:pt idx="150">
                  <c:v>-31.948800000000002</c:v>
                </c:pt>
                <c:pt idx="151">
                  <c:v>-31.948800000000002</c:v>
                </c:pt>
                <c:pt idx="152">
                  <c:v>-31.948800000000002</c:v>
                </c:pt>
                <c:pt idx="153">
                  <c:v>-31.948800000000002</c:v>
                </c:pt>
                <c:pt idx="154">
                  <c:v>-31.948800000000002</c:v>
                </c:pt>
                <c:pt idx="155">
                  <c:v>-31.948800000000002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CDIAC'!$D$2:$D$157</c:f>
              <c:numCache>
                <c:formatCode>0.0</c:formatCode>
                <c:ptCount val="156"/>
                <c:pt idx="0">
                  <c:v>5.5476000000000001</c:v>
                </c:pt>
                <c:pt idx="1">
                  <c:v>5.3625999999999996</c:v>
                </c:pt>
                <c:pt idx="2">
                  <c:v>5.3380000000000001</c:v>
                </c:pt>
                <c:pt idx="3">
                  <c:v>5.3137999999999996</c:v>
                </c:pt>
                <c:pt idx="4">
                  <c:v>5.2899000000000003</c:v>
                </c:pt>
                <c:pt idx="5">
                  <c:v>5.2663000000000002</c:v>
                </c:pt>
                <c:pt idx="6">
                  <c:v>5.2430000000000003</c:v>
                </c:pt>
                <c:pt idx="7">
                  <c:v>5.2198000000000002</c:v>
                </c:pt>
                <c:pt idx="8">
                  <c:v>5.1967999999999996</c:v>
                </c:pt>
                <c:pt idx="9">
                  <c:v>5.1738999999999997</c:v>
                </c:pt>
                <c:pt idx="10">
                  <c:v>5.1510999999999996</c:v>
                </c:pt>
                <c:pt idx="11">
                  <c:v>5.1284000000000001</c:v>
                </c:pt>
                <c:pt idx="12">
                  <c:v>6.7721999999999998</c:v>
                </c:pt>
                <c:pt idx="13">
                  <c:v>7.3118999999999996</c:v>
                </c:pt>
                <c:pt idx="14">
                  <c:v>7.8399000000000001</c:v>
                </c:pt>
                <c:pt idx="15">
                  <c:v>8.3582000000000001</c:v>
                </c:pt>
                <c:pt idx="16">
                  <c:v>8.8681999999999999</c:v>
                </c:pt>
                <c:pt idx="17">
                  <c:v>9.3709000000000007</c:v>
                </c:pt>
                <c:pt idx="18">
                  <c:v>9.8671000000000006</c:v>
                </c:pt>
                <c:pt idx="19">
                  <c:v>10.3574</c:v>
                </c:pt>
                <c:pt idx="20">
                  <c:v>10.8421</c:v>
                </c:pt>
                <c:pt idx="21">
                  <c:v>11.3216</c:v>
                </c:pt>
                <c:pt idx="22">
                  <c:v>11.796099999999999</c:v>
                </c:pt>
                <c:pt idx="23">
                  <c:v>12.2658</c:v>
                </c:pt>
                <c:pt idx="24">
                  <c:v>12.730600000000001</c:v>
                </c:pt>
                <c:pt idx="25">
                  <c:v>13.190799999999999</c:v>
                </c:pt>
                <c:pt idx="26">
                  <c:v>13.6463</c:v>
                </c:pt>
                <c:pt idx="27">
                  <c:v>13.2989</c:v>
                </c:pt>
                <c:pt idx="28">
                  <c:v>13.224</c:v>
                </c:pt>
                <c:pt idx="29">
                  <c:v>13.1455</c:v>
                </c:pt>
                <c:pt idx="30">
                  <c:v>13.0634</c:v>
                </c:pt>
                <c:pt idx="31">
                  <c:v>12.9779</c:v>
                </c:pt>
                <c:pt idx="32">
                  <c:v>12.889099999999999</c:v>
                </c:pt>
                <c:pt idx="33">
                  <c:v>12.7972</c:v>
                </c:pt>
                <c:pt idx="34">
                  <c:v>12.702400000000001</c:v>
                </c:pt>
                <c:pt idx="35">
                  <c:v>12.604799999999999</c:v>
                </c:pt>
                <c:pt idx="36">
                  <c:v>12.5047</c:v>
                </c:pt>
                <c:pt idx="37">
                  <c:v>12.402100000000001</c:v>
                </c:pt>
                <c:pt idx="38">
                  <c:v>12.2974</c:v>
                </c:pt>
                <c:pt idx="39">
                  <c:v>12.1907</c:v>
                </c:pt>
                <c:pt idx="40">
                  <c:v>12.082100000000001</c:v>
                </c:pt>
                <c:pt idx="41">
                  <c:v>11.9717</c:v>
                </c:pt>
                <c:pt idx="42">
                  <c:v>11.897500000000001</c:v>
                </c:pt>
                <c:pt idx="43">
                  <c:v>11.8218</c:v>
                </c:pt>
                <c:pt idx="44">
                  <c:v>11.7448</c:v>
                </c:pt>
                <c:pt idx="45">
                  <c:v>11.666600000000001</c:v>
                </c:pt>
                <c:pt idx="46">
                  <c:v>11.587400000000001</c:v>
                </c:pt>
                <c:pt idx="47">
                  <c:v>11.507099999999999</c:v>
                </c:pt>
                <c:pt idx="48">
                  <c:v>11.426</c:v>
                </c:pt>
                <c:pt idx="49">
                  <c:v>11.344099999999999</c:v>
                </c:pt>
                <c:pt idx="50">
                  <c:v>11.2615</c:v>
                </c:pt>
                <c:pt idx="51">
                  <c:v>11.1945</c:v>
                </c:pt>
                <c:pt idx="52">
                  <c:v>24.006799999999998</c:v>
                </c:pt>
                <c:pt idx="53">
                  <c:v>26.804500000000001</c:v>
                </c:pt>
                <c:pt idx="54">
                  <c:v>29.494399999999999</c:v>
                </c:pt>
                <c:pt idx="55">
                  <c:v>32.095199999999998</c:v>
                </c:pt>
                <c:pt idx="56">
                  <c:v>34.621400000000001</c:v>
                </c:pt>
                <c:pt idx="57">
                  <c:v>37.058100000000003</c:v>
                </c:pt>
                <c:pt idx="58">
                  <c:v>39.440300000000001</c:v>
                </c:pt>
                <c:pt idx="59">
                  <c:v>41.775100000000002</c:v>
                </c:pt>
                <c:pt idx="60">
                  <c:v>44.068300000000001</c:v>
                </c:pt>
                <c:pt idx="61">
                  <c:v>46.3245</c:v>
                </c:pt>
                <c:pt idx="62">
                  <c:v>48.589500000000001</c:v>
                </c:pt>
                <c:pt idx="63">
                  <c:v>50.7684</c:v>
                </c:pt>
                <c:pt idx="64">
                  <c:v>52.923099999999998</c:v>
                </c:pt>
                <c:pt idx="65">
                  <c:v>55.056100000000001</c:v>
                </c:pt>
                <c:pt idx="66">
                  <c:v>57.169199999999996</c:v>
                </c:pt>
                <c:pt idx="67">
                  <c:v>57.771000000000001</c:v>
                </c:pt>
                <c:pt idx="68">
                  <c:v>58.356400000000001</c:v>
                </c:pt>
                <c:pt idx="69">
                  <c:v>58.926699999999997</c:v>
                </c:pt>
                <c:pt idx="70">
                  <c:v>59.4833</c:v>
                </c:pt>
                <c:pt idx="71">
                  <c:v>60.027200000000001</c:v>
                </c:pt>
                <c:pt idx="72">
                  <c:v>60.564399999999999</c:v>
                </c:pt>
                <c:pt idx="73">
                  <c:v>61.090699999999998</c:v>
                </c:pt>
                <c:pt idx="74">
                  <c:v>61.606999999999999</c:v>
                </c:pt>
                <c:pt idx="75">
                  <c:v>62.113999999999997</c:v>
                </c:pt>
                <c:pt idx="76">
                  <c:v>62.612299999999998</c:v>
                </c:pt>
                <c:pt idx="77">
                  <c:v>52.639400000000002</c:v>
                </c:pt>
                <c:pt idx="78">
                  <c:v>50.956699999999998</c:v>
                </c:pt>
                <c:pt idx="79">
                  <c:v>49.356200000000001</c:v>
                </c:pt>
                <c:pt idx="80">
                  <c:v>47.822099999999999</c:v>
                </c:pt>
                <c:pt idx="81">
                  <c:v>46.342199999999998</c:v>
                </c:pt>
                <c:pt idx="82">
                  <c:v>44.906799999999997</c:v>
                </c:pt>
                <c:pt idx="83">
                  <c:v>43.508400000000002</c:v>
                </c:pt>
                <c:pt idx="84">
                  <c:v>42.140900000000002</c:v>
                </c:pt>
                <c:pt idx="85">
                  <c:v>40.799199999999999</c:v>
                </c:pt>
                <c:pt idx="86">
                  <c:v>39.479300000000002</c:v>
                </c:pt>
                <c:pt idx="87">
                  <c:v>38.177999999999997</c:v>
                </c:pt>
                <c:pt idx="88">
                  <c:v>36.892400000000002</c:v>
                </c:pt>
                <c:pt idx="89">
                  <c:v>35.620100000000001</c:v>
                </c:pt>
                <c:pt idx="90">
                  <c:v>34.359200000000001</c:v>
                </c:pt>
                <c:pt idx="91">
                  <c:v>33.107999999999997</c:v>
                </c:pt>
                <c:pt idx="92">
                  <c:v>33.094900000000003</c:v>
                </c:pt>
                <c:pt idx="93">
                  <c:v>33.088700000000003</c:v>
                </c:pt>
                <c:pt idx="94">
                  <c:v>33.088099999999997</c:v>
                </c:pt>
                <c:pt idx="95">
                  <c:v>33.092100000000002</c:v>
                </c:pt>
                <c:pt idx="96">
                  <c:v>33.099800000000002</c:v>
                </c:pt>
                <c:pt idx="97">
                  <c:v>32.911900000000003</c:v>
                </c:pt>
                <c:pt idx="98">
                  <c:v>32.726100000000002</c:v>
                </c:pt>
                <c:pt idx="99">
                  <c:v>32.541699999999999</c:v>
                </c:pt>
                <c:pt idx="100">
                  <c:v>32.358199999999997</c:v>
                </c:pt>
                <c:pt idx="101">
                  <c:v>32.165500000000002</c:v>
                </c:pt>
                <c:pt idx="102">
                  <c:v>32.854199999999999</c:v>
                </c:pt>
                <c:pt idx="103">
                  <c:v>32.612299999999998</c:v>
                </c:pt>
                <c:pt idx="104">
                  <c:v>32.367600000000003</c:v>
                </c:pt>
                <c:pt idx="105">
                  <c:v>32.121299999999998</c:v>
                </c:pt>
                <c:pt idx="106">
                  <c:v>31.872699999999998</c:v>
                </c:pt>
                <c:pt idx="107">
                  <c:v>31.6218</c:v>
                </c:pt>
                <c:pt idx="108">
                  <c:v>31.369299999999999</c:v>
                </c:pt>
                <c:pt idx="109">
                  <c:v>31.115600000000001</c:v>
                </c:pt>
                <c:pt idx="110">
                  <c:v>30.8611</c:v>
                </c:pt>
                <c:pt idx="111">
                  <c:v>30.606100000000001</c:v>
                </c:pt>
                <c:pt idx="112">
                  <c:v>30.709199999999999</c:v>
                </c:pt>
                <c:pt idx="113">
                  <c:v>30.8185</c:v>
                </c:pt>
                <c:pt idx="114">
                  <c:v>30.9329</c:v>
                </c:pt>
                <c:pt idx="115">
                  <c:v>31.0519</c:v>
                </c:pt>
                <c:pt idx="116">
                  <c:v>31.174700000000001</c:v>
                </c:pt>
                <c:pt idx="117">
                  <c:v>31.1614</c:v>
                </c:pt>
                <c:pt idx="118">
                  <c:v>31.1508</c:v>
                </c:pt>
                <c:pt idx="119">
                  <c:v>31.142199999999999</c:v>
                </c:pt>
                <c:pt idx="120">
                  <c:v>31.135100000000001</c:v>
                </c:pt>
                <c:pt idx="121">
                  <c:v>31.129000000000001</c:v>
                </c:pt>
                <c:pt idx="122">
                  <c:v>30.096699999999998</c:v>
                </c:pt>
                <c:pt idx="123">
                  <c:v>30.1555</c:v>
                </c:pt>
                <c:pt idx="124">
                  <c:v>30.229500000000002</c:v>
                </c:pt>
                <c:pt idx="125">
                  <c:v>30.316500000000001</c:v>
                </c:pt>
                <c:pt idx="126">
                  <c:v>30.413699999999999</c:v>
                </c:pt>
                <c:pt idx="127">
                  <c:v>30.518899999999999</c:v>
                </c:pt>
                <c:pt idx="128">
                  <c:v>30.630099999999999</c:v>
                </c:pt>
                <c:pt idx="129">
                  <c:v>30.745799999999999</c:v>
                </c:pt>
                <c:pt idx="130">
                  <c:v>30.8645</c:v>
                </c:pt>
                <c:pt idx="131">
                  <c:v>30.988199999999999</c:v>
                </c:pt>
                <c:pt idx="132">
                  <c:v>27.774999999999999</c:v>
                </c:pt>
                <c:pt idx="133">
                  <c:v>26.979099999999999</c:v>
                </c:pt>
                <c:pt idx="134">
                  <c:v>26.213100000000001</c:v>
                </c:pt>
                <c:pt idx="135">
                  <c:v>25.4712</c:v>
                </c:pt>
                <c:pt idx="136">
                  <c:v>24.748899999999999</c:v>
                </c:pt>
                <c:pt idx="137">
                  <c:v>24.238499999999998</c:v>
                </c:pt>
                <c:pt idx="138">
                  <c:v>23.7394</c:v>
                </c:pt>
                <c:pt idx="139">
                  <c:v>23.249400000000001</c:v>
                </c:pt>
                <c:pt idx="140">
                  <c:v>22.7669</c:v>
                </c:pt>
                <c:pt idx="141">
                  <c:v>22.290199999999999</c:v>
                </c:pt>
                <c:pt idx="142">
                  <c:v>21.576499999999999</c:v>
                </c:pt>
                <c:pt idx="143">
                  <c:v>20.859000000000002</c:v>
                </c:pt>
                <c:pt idx="144">
                  <c:v>20.138100000000001</c:v>
                </c:pt>
                <c:pt idx="145">
                  <c:v>19.413900000000002</c:v>
                </c:pt>
                <c:pt idx="146">
                  <c:v>18.686900000000001</c:v>
                </c:pt>
                <c:pt idx="147">
                  <c:v>18.4221</c:v>
                </c:pt>
                <c:pt idx="148">
                  <c:v>18.154800000000002</c:v>
                </c:pt>
                <c:pt idx="149">
                  <c:v>17.885300000000001</c:v>
                </c:pt>
                <c:pt idx="150">
                  <c:v>17.612100000000002</c:v>
                </c:pt>
                <c:pt idx="151">
                  <c:v>17.612100000000002</c:v>
                </c:pt>
                <c:pt idx="152">
                  <c:v>17.612100000000002</c:v>
                </c:pt>
                <c:pt idx="153">
                  <c:v>17.612100000000002</c:v>
                </c:pt>
                <c:pt idx="154">
                  <c:v>17.612100000000002</c:v>
                </c:pt>
                <c:pt idx="155">
                  <c:v>17.612100000000002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CDIAC'!$E$2:$E$157</c:f>
              <c:numCache>
                <c:formatCode>0.0</c:formatCode>
                <c:ptCount val="156"/>
                <c:pt idx="0">
                  <c:v>23.4757</c:v>
                </c:pt>
                <c:pt idx="1">
                  <c:v>23.152000000000001</c:v>
                </c:pt>
                <c:pt idx="2">
                  <c:v>22.861799999999999</c:v>
                </c:pt>
                <c:pt idx="3">
                  <c:v>22.601700000000001</c:v>
                </c:pt>
                <c:pt idx="4">
                  <c:v>22.3687</c:v>
                </c:pt>
                <c:pt idx="5">
                  <c:v>22.16</c:v>
                </c:pt>
                <c:pt idx="6">
                  <c:v>21.973299999999998</c:v>
                </c:pt>
                <c:pt idx="7">
                  <c:v>21.8063</c:v>
                </c:pt>
                <c:pt idx="8">
                  <c:v>21.657</c:v>
                </c:pt>
                <c:pt idx="9">
                  <c:v>21.523800000000001</c:v>
                </c:pt>
                <c:pt idx="10">
                  <c:v>21.052099999999999</c:v>
                </c:pt>
                <c:pt idx="11">
                  <c:v>21.889199999999999</c:v>
                </c:pt>
                <c:pt idx="12">
                  <c:v>22.133299999999998</c:v>
                </c:pt>
                <c:pt idx="13">
                  <c:v>22.248200000000001</c:v>
                </c:pt>
                <c:pt idx="14">
                  <c:v>22.3048</c:v>
                </c:pt>
                <c:pt idx="15">
                  <c:v>22.342500000000001</c:v>
                </c:pt>
                <c:pt idx="16">
                  <c:v>21.9117</c:v>
                </c:pt>
                <c:pt idx="17">
                  <c:v>21.492899999999999</c:v>
                </c:pt>
                <c:pt idx="18">
                  <c:v>21.0899</c:v>
                </c:pt>
                <c:pt idx="19">
                  <c:v>20.703299999999999</c:v>
                </c:pt>
                <c:pt idx="20">
                  <c:v>20.6845</c:v>
                </c:pt>
                <c:pt idx="21">
                  <c:v>20.617999999999999</c:v>
                </c:pt>
                <c:pt idx="22">
                  <c:v>20.466699999999999</c:v>
                </c:pt>
                <c:pt idx="23">
                  <c:v>20.387599999999999</c:v>
                </c:pt>
                <c:pt idx="24">
                  <c:v>20.338200000000001</c:v>
                </c:pt>
                <c:pt idx="25">
                  <c:v>20.295000000000002</c:v>
                </c:pt>
                <c:pt idx="26">
                  <c:v>20.409300000000002</c:v>
                </c:pt>
                <c:pt idx="27">
                  <c:v>20.865500000000001</c:v>
                </c:pt>
                <c:pt idx="28">
                  <c:v>21.3048</c:v>
                </c:pt>
                <c:pt idx="29">
                  <c:v>21.724299999999999</c:v>
                </c:pt>
                <c:pt idx="30">
                  <c:v>22.123200000000001</c:v>
                </c:pt>
                <c:pt idx="31">
                  <c:v>54.099600000000002</c:v>
                </c:pt>
                <c:pt idx="32">
                  <c:v>62.985599999999998</c:v>
                </c:pt>
                <c:pt idx="33">
                  <c:v>70.156400000000005</c:v>
                </c:pt>
                <c:pt idx="34">
                  <c:v>76.098500000000001</c:v>
                </c:pt>
                <c:pt idx="35">
                  <c:v>81.150000000000006</c:v>
                </c:pt>
                <c:pt idx="36">
                  <c:v>84.093699999999998</c:v>
                </c:pt>
                <c:pt idx="37">
                  <c:v>86.197100000000006</c:v>
                </c:pt>
                <c:pt idx="38">
                  <c:v>87.933499999999995</c:v>
                </c:pt>
                <c:pt idx="39">
                  <c:v>89.388199999999998</c:v>
                </c:pt>
                <c:pt idx="40">
                  <c:v>90.623400000000004</c:v>
                </c:pt>
                <c:pt idx="41">
                  <c:v>73.421700000000001</c:v>
                </c:pt>
                <c:pt idx="42">
                  <c:v>69.952500000000001</c:v>
                </c:pt>
                <c:pt idx="43">
                  <c:v>67.297600000000003</c:v>
                </c:pt>
                <c:pt idx="44">
                  <c:v>65.247699999999995</c:v>
                </c:pt>
                <c:pt idx="45">
                  <c:v>63.6494</c:v>
                </c:pt>
                <c:pt idx="46">
                  <c:v>62.571100000000001</c:v>
                </c:pt>
                <c:pt idx="47">
                  <c:v>61.747100000000003</c:v>
                </c:pt>
                <c:pt idx="48">
                  <c:v>61.115499999999997</c:v>
                </c:pt>
                <c:pt idx="49">
                  <c:v>60.63</c:v>
                </c:pt>
                <c:pt idx="50">
                  <c:v>60.256300000000003</c:v>
                </c:pt>
                <c:pt idx="51">
                  <c:v>121.8006</c:v>
                </c:pt>
                <c:pt idx="52">
                  <c:v>139.4178</c:v>
                </c:pt>
                <c:pt idx="53">
                  <c:v>153.76159999999999</c:v>
                </c:pt>
                <c:pt idx="54">
                  <c:v>165.779</c:v>
                </c:pt>
                <c:pt idx="55">
                  <c:v>176.1182</c:v>
                </c:pt>
                <c:pt idx="56">
                  <c:v>180.8407</c:v>
                </c:pt>
                <c:pt idx="57">
                  <c:v>184.68340000000001</c:v>
                </c:pt>
                <c:pt idx="58">
                  <c:v>187.86519999999999</c:v>
                </c:pt>
                <c:pt idx="59">
                  <c:v>190.54159999999999</c:v>
                </c:pt>
                <c:pt idx="60">
                  <c:v>192.58750000000001</c:v>
                </c:pt>
                <c:pt idx="61">
                  <c:v>130.46379999999999</c:v>
                </c:pt>
                <c:pt idx="62">
                  <c:v>112.63</c:v>
                </c:pt>
                <c:pt idx="63">
                  <c:v>97.963999999999999</c:v>
                </c:pt>
                <c:pt idx="64">
                  <c:v>85.503100000000003</c:v>
                </c:pt>
                <c:pt idx="65">
                  <c:v>74.594800000000006</c:v>
                </c:pt>
                <c:pt idx="66">
                  <c:v>70.494200000000006</c:v>
                </c:pt>
                <c:pt idx="67">
                  <c:v>67.194199999999995</c:v>
                </c:pt>
                <c:pt idx="68">
                  <c:v>64.481899999999996</c:v>
                </c:pt>
                <c:pt idx="69">
                  <c:v>62.208300000000001</c:v>
                </c:pt>
                <c:pt idx="70">
                  <c:v>60.034500000000001</c:v>
                </c:pt>
                <c:pt idx="71">
                  <c:v>104.7568</c:v>
                </c:pt>
                <c:pt idx="72">
                  <c:v>117.2792</c:v>
                </c:pt>
                <c:pt idx="73">
                  <c:v>127.4191</c:v>
                </c:pt>
                <c:pt idx="74">
                  <c:v>135.92850000000001</c:v>
                </c:pt>
                <c:pt idx="75">
                  <c:v>143.30889999999999</c:v>
                </c:pt>
                <c:pt idx="76">
                  <c:v>145.38149999999999</c:v>
                </c:pt>
                <c:pt idx="77">
                  <c:v>146.9751</c:v>
                </c:pt>
                <c:pt idx="78">
                  <c:v>148.14599999999999</c:v>
                </c:pt>
                <c:pt idx="79">
                  <c:v>148.99170000000001</c:v>
                </c:pt>
                <c:pt idx="80">
                  <c:v>150.05019999999999</c:v>
                </c:pt>
                <c:pt idx="81">
                  <c:v>161.8485</c:v>
                </c:pt>
                <c:pt idx="82">
                  <c:v>165.04990000000001</c:v>
                </c:pt>
                <c:pt idx="83">
                  <c:v>167.5446</c:v>
                </c:pt>
                <c:pt idx="84">
                  <c:v>169.50749999999999</c:v>
                </c:pt>
                <c:pt idx="85">
                  <c:v>171.0651</c:v>
                </c:pt>
                <c:pt idx="86">
                  <c:v>172.77799999999999</c:v>
                </c:pt>
                <c:pt idx="87">
                  <c:v>174.6317</c:v>
                </c:pt>
                <c:pt idx="88">
                  <c:v>176.29669999999999</c:v>
                </c:pt>
                <c:pt idx="89">
                  <c:v>177.81100000000001</c:v>
                </c:pt>
                <c:pt idx="90">
                  <c:v>179.20320000000001</c:v>
                </c:pt>
                <c:pt idx="91">
                  <c:v>177.8057</c:v>
                </c:pt>
                <c:pt idx="92">
                  <c:v>177.26609999999999</c:v>
                </c:pt>
                <c:pt idx="93">
                  <c:v>176.86670000000001</c:v>
                </c:pt>
                <c:pt idx="94">
                  <c:v>176.6292</c:v>
                </c:pt>
                <c:pt idx="95">
                  <c:v>176.39</c:v>
                </c:pt>
                <c:pt idx="96">
                  <c:v>179.40219999999999</c:v>
                </c:pt>
                <c:pt idx="97">
                  <c:v>182.49770000000001</c:v>
                </c:pt>
                <c:pt idx="98">
                  <c:v>185.78919999999999</c:v>
                </c:pt>
                <c:pt idx="99">
                  <c:v>189.23689999999999</c:v>
                </c:pt>
                <c:pt idx="100">
                  <c:v>192.7775</c:v>
                </c:pt>
                <c:pt idx="101">
                  <c:v>251.684</c:v>
                </c:pt>
                <c:pt idx="102">
                  <c:v>270.4083</c:v>
                </c:pt>
                <c:pt idx="103">
                  <c:v>285.79570000000001</c:v>
                </c:pt>
                <c:pt idx="104">
                  <c:v>298.68439999999998</c:v>
                </c:pt>
                <c:pt idx="105">
                  <c:v>309.82310000000001</c:v>
                </c:pt>
                <c:pt idx="106">
                  <c:v>316.47370000000001</c:v>
                </c:pt>
                <c:pt idx="107">
                  <c:v>322.0027</c:v>
                </c:pt>
                <c:pt idx="108">
                  <c:v>326.66719999999998</c:v>
                </c:pt>
                <c:pt idx="109">
                  <c:v>330.71249999999998</c:v>
                </c:pt>
                <c:pt idx="110">
                  <c:v>334.29079999999999</c:v>
                </c:pt>
                <c:pt idx="111">
                  <c:v>449.58460000000002</c:v>
                </c:pt>
                <c:pt idx="112">
                  <c:v>484.3614</c:v>
                </c:pt>
                <c:pt idx="113">
                  <c:v>512.01310000000001</c:v>
                </c:pt>
                <c:pt idx="114">
                  <c:v>534.39610000000005</c:v>
                </c:pt>
                <c:pt idx="115">
                  <c:v>553.67359999999996</c:v>
                </c:pt>
                <c:pt idx="116">
                  <c:v>563.73050000000001</c:v>
                </c:pt>
                <c:pt idx="117">
                  <c:v>572.39110000000005</c:v>
                </c:pt>
                <c:pt idx="118">
                  <c:v>580.34550000000002</c:v>
                </c:pt>
                <c:pt idx="119">
                  <c:v>587.03779999999995</c:v>
                </c:pt>
                <c:pt idx="120">
                  <c:v>593.06230000000005</c:v>
                </c:pt>
                <c:pt idx="121">
                  <c:v>536.79920000000004</c:v>
                </c:pt>
                <c:pt idx="122">
                  <c:v>524.94680000000005</c:v>
                </c:pt>
                <c:pt idx="123">
                  <c:v>515.59849999999994</c:v>
                </c:pt>
                <c:pt idx="124">
                  <c:v>508.33580000000001</c:v>
                </c:pt>
                <c:pt idx="125">
                  <c:v>502.60919999999999</c:v>
                </c:pt>
                <c:pt idx="126">
                  <c:v>503.02019999999999</c:v>
                </c:pt>
                <c:pt idx="127">
                  <c:v>504.17840000000001</c:v>
                </c:pt>
                <c:pt idx="128">
                  <c:v>505.31119999999999</c:v>
                </c:pt>
                <c:pt idx="129">
                  <c:v>506.23289999999997</c:v>
                </c:pt>
                <c:pt idx="130">
                  <c:v>507.80759999999998</c:v>
                </c:pt>
                <c:pt idx="131">
                  <c:v>509.99349999999998</c:v>
                </c:pt>
                <c:pt idx="132">
                  <c:v>729.40260000000001</c:v>
                </c:pt>
                <c:pt idx="133">
                  <c:v>787.54349999999999</c:v>
                </c:pt>
                <c:pt idx="134">
                  <c:v>833.64490000000001</c:v>
                </c:pt>
                <c:pt idx="135">
                  <c:v>872.95680000000004</c:v>
                </c:pt>
                <c:pt idx="136">
                  <c:v>902.47329999999999</c:v>
                </c:pt>
                <c:pt idx="137">
                  <c:v>917.00160000000005</c:v>
                </c:pt>
                <c:pt idx="138">
                  <c:v>926.4348</c:v>
                </c:pt>
                <c:pt idx="139">
                  <c:v>932.63040000000001</c:v>
                </c:pt>
                <c:pt idx="140">
                  <c:v>936.80160000000001</c:v>
                </c:pt>
                <c:pt idx="141">
                  <c:v>938.55690000000004</c:v>
                </c:pt>
                <c:pt idx="142">
                  <c:v>803.69669999999996</c:v>
                </c:pt>
                <c:pt idx="143">
                  <c:v>767.50509999999997</c:v>
                </c:pt>
                <c:pt idx="144">
                  <c:v>737.25149999999996</c:v>
                </c:pt>
                <c:pt idx="145">
                  <c:v>713.37429999999995</c:v>
                </c:pt>
                <c:pt idx="146">
                  <c:v>692.07820000000004</c:v>
                </c:pt>
                <c:pt idx="147">
                  <c:v>678.54579999999999</c:v>
                </c:pt>
                <c:pt idx="148">
                  <c:v>667.09770000000003</c:v>
                </c:pt>
                <c:pt idx="149">
                  <c:v>656.44110000000001</c:v>
                </c:pt>
                <c:pt idx="150">
                  <c:v>649.56600000000003</c:v>
                </c:pt>
                <c:pt idx="151">
                  <c:v>643.19039999999995</c:v>
                </c:pt>
                <c:pt idx="152">
                  <c:v>625.50990000000002</c:v>
                </c:pt>
                <c:pt idx="153">
                  <c:v>616.45360000000005</c:v>
                </c:pt>
                <c:pt idx="154">
                  <c:v>609.35249999999996</c:v>
                </c:pt>
                <c:pt idx="155">
                  <c:v>606.43420000000003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S. and Central America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CDIAC'!$F$2:$F$157</c:f>
              <c:numCache>
                <c:formatCode>0.0</c:formatCode>
                <c:ptCount val="156"/>
                <c:pt idx="0">
                  <c:v>55.0441</c:v>
                </c:pt>
                <c:pt idx="1">
                  <c:v>55.015599999999999</c:v>
                </c:pt>
                <c:pt idx="2">
                  <c:v>54.987400000000001</c:v>
                </c:pt>
                <c:pt idx="3">
                  <c:v>54.959000000000003</c:v>
                </c:pt>
                <c:pt idx="4">
                  <c:v>54.930399999999999</c:v>
                </c:pt>
                <c:pt idx="5">
                  <c:v>54.901600000000002</c:v>
                </c:pt>
                <c:pt idx="6">
                  <c:v>54.872599999999998</c:v>
                </c:pt>
                <c:pt idx="7">
                  <c:v>54.843400000000003</c:v>
                </c:pt>
                <c:pt idx="8">
                  <c:v>54.813899999999997</c:v>
                </c:pt>
                <c:pt idx="9">
                  <c:v>54.784199999999998</c:v>
                </c:pt>
                <c:pt idx="10">
                  <c:v>54.754300000000001</c:v>
                </c:pt>
                <c:pt idx="11">
                  <c:v>54.786200000000001</c:v>
                </c:pt>
                <c:pt idx="12">
                  <c:v>54.863500000000002</c:v>
                </c:pt>
                <c:pt idx="13">
                  <c:v>54.955399999999997</c:v>
                </c:pt>
                <c:pt idx="14">
                  <c:v>55.061100000000003</c:v>
                </c:pt>
                <c:pt idx="15">
                  <c:v>55.1798</c:v>
                </c:pt>
                <c:pt idx="16">
                  <c:v>55.3125</c:v>
                </c:pt>
                <c:pt idx="17">
                  <c:v>55.456600000000002</c:v>
                </c:pt>
                <c:pt idx="18">
                  <c:v>55.611400000000003</c:v>
                </c:pt>
                <c:pt idx="19">
                  <c:v>55.776499999999999</c:v>
                </c:pt>
                <c:pt idx="20">
                  <c:v>55.951000000000001</c:v>
                </c:pt>
                <c:pt idx="21">
                  <c:v>50.478200000000001</c:v>
                </c:pt>
                <c:pt idx="22">
                  <c:v>49.595100000000002</c:v>
                </c:pt>
                <c:pt idx="23">
                  <c:v>48.753</c:v>
                </c:pt>
                <c:pt idx="24">
                  <c:v>47.945</c:v>
                </c:pt>
                <c:pt idx="25">
                  <c:v>47.164999999999999</c:v>
                </c:pt>
                <c:pt idx="26">
                  <c:v>46.528100000000002</c:v>
                </c:pt>
                <c:pt idx="27">
                  <c:v>45.936399999999999</c:v>
                </c:pt>
                <c:pt idx="28">
                  <c:v>45.385899999999999</c:v>
                </c:pt>
                <c:pt idx="29">
                  <c:v>44.872900000000001</c:v>
                </c:pt>
                <c:pt idx="30">
                  <c:v>44.394199999999998</c:v>
                </c:pt>
                <c:pt idx="31">
                  <c:v>43.940399999999997</c:v>
                </c:pt>
                <c:pt idx="32">
                  <c:v>43.515700000000002</c:v>
                </c:pt>
                <c:pt idx="33">
                  <c:v>43.117800000000003</c:v>
                </c:pt>
                <c:pt idx="34">
                  <c:v>42.744799999999998</c:v>
                </c:pt>
                <c:pt idx="35">
                  <c:v>42.394799999999996</c:v>
                </c:pt>
                <c:pt idx="36">
                  <c:v>42.557099999999998</c:v>
                </c:pt>
                <c:pt idx="37">
                  <c:v>42.731200000000001</c:v>
                </c:pt>
                <c:pt idx="38">
                  <c:v>42.915799999999997</c:v>
                </c:pt>
                <c:pt idx="39">
                  <c:v>43.109699999999997</c:v>
                </c:pt>
                <c:pt idx="40">
                  <c:v>43.311599999999999</c:v>
                </c:pt>
                <c:pt idx="41">
                  <c:v>43.5137</c:v>
                </c:pt>
                <c:pt idx="42">
                  <c:v>43.7151</c:v>
                </c:pt>
                <c:pt idx="43">
                  <c:v>43.9148</c:v>
                </c:pt>
                <c:pt idx="44">
                  <c:v>44.111899999999999</c:v>
                </c:pt>
                <c:pt idx="45">
                  <c:v>44.305599999999998</c:v>
                </c:pt>
                <c:pt idx="46">
                  <c:v>44.495100000000001</c:v>
                </c:pt>
                <c:pt idx="47">
                  <c:v>44.6798</c:v>
                </c:pt>
                <c:pt idx="48">
                  <c:v>44.858899999999998</c:v>
                </c:pt>
                <c:pt idx="49">
                  <c:v>45.031799999999997</c:v>
                </c:pt>
                <c:pt idx="50">
                  <c:v>45.193199999999997</c:v>
                </c:pt>
                <c:pt idx="51">
                  <c:v>45.436599999999999</c:v>
                </c:pt>
                <c:pt idx="52">
                  <c:v>45.700400000000002</c:v>
                </c:pt>
                <c:pt idx="53">
                  <c:v>45.982999999999997</c:v>
                </c:pt>
                <c:pt idx="54">
                  <c:v>46.282400000000003</c:v>
                </c:pt>
                <c:pt idx="55">
                  <c:v>46.597099999999998</c:v>
                </c:pt>
                <c:pt idx="56">
                  <c:v>46.925400000000003</c:v>
                </c:pt>
                <c:pt idx="57">
                  <c:v>47.265900000000002</c:v>
                </c:pt>
                <c:pt idx="58">
                  <c:v>47.6173</c:v>
                </c:pt>
                <c:pt idx="59">
                  <c:v>47.978200000000001</c:v>
                </c:pt>
                <c:pt idx="60">
                  <c:v>48.3474</c:v>
                </c:pt>
                <c:pt idx="61">
                  <c:v>48.72</c:v>
                </c:pt>
                <c:pt idx="62">
                  <c:v>49.095100000000002</c:v>
                </c:pt>
                <c:pt idx="63">
                  <c:v>49.471899999999998</c:v>
                </c:pt>
                <c:pt idx="64">
                  <c:v>49.849299999999999</c:v>
                </c:pt>
                <c:pt idx="65">
                  <c:v>50.226500000000001</c:v>
                </c:pt>
                <c:pt idx="66">
                  <c:v>50.6646</c:v>
                </c:pt>
                <c:pt idx="67">
                  <c:v>51.094099999999997</c:v>
                </c:pt>
                <c:pt idx="68">
                  <c:v>51.514299999999999</c:v>
                </c:pt>
                <c:pt idx="69">
                  <c:v>51.924500000000002</c:v>
                </c:pt>
                <c:pt idx="70">
                  <c:v>52.323999999999998</c:v>
                </c:pt>
                <c:pt idx="71">
                  <c:v>52.769199999999998</c:v>
                </c:pt>
                <c:pt idx="72">
                  <c:v>53.202100000000002</c:v>
                </c:pt>
                <c:pt idx="73">
                  <c:v>53.622399999999999</c:v>
                </c:pt>
                <c:pt idx="74">
                  <c:v>54.029400000000003</c:v>
                </c:pt>
                <c:pt idx="75">
                  <c:v>54.422600000000003</c:v>
                </c:pt>
                <c:pt idx="76">
                  <c:v>54.084499999999998</c:v>
                </c:pt>
                <c:pt idx="77">
                  <c:v>53.624699999999997</c:v>
                </c:pt>
                <c:pt idx="78">
                  <c:v>53.048099999999998</c:v>
                </c:pt>
                <c:pt idx="79">
                  <c:v>52.359000000000002</c:v>
                </c:pt>
                <c:pt idx="80">
                  <c:v>51.561799999999998</c:v>
                </c:pt>
                <c:pt idx="81">
                  <c:v>50.658799999999999</c:v>
                </c:pt>
                <c:pt idx="82">
                  <c:v>49.6554</c:v>
                </c:pt>
                <c:pt idx="83">
                  <c:v>48.555100000000003</c:v>
                </c:pt>
                <c:pt idx="84">
                  <c:v>47.361199999999997</c:v>
                </c:pt>
                <c:pt idx="85">
                  <c:v>46.076900000000002</c:v>
                </c:pt>
                <c:pt idx="86">
                  <c:v>44.758200000000002</c:v>
                </c:pt>
                <c:pt idx="87">
                  <c:v>43.403100000000002</c:v>
                </c:pt>
                <c:pt idx="88">
                  <c:v>42.014299999999999</c:v>
                </c:pt>
                <c:pt idx="89">
                  <c:v>40.594200000000001</c:v>
                </c:pt>
                <c:pt idx="90">
                  <c:v>39.145099999999999</c:v>
                </c:pt>
                <c:pt idx="91">
                  <c:v>37.6905</c:v>
                </c:pt>
                <c:pt idx="92">
                  <c:v>36.232599999999998</c:v>
                </c:pt>
                <c:pt idx="93">
                  <c:v>34.773099999999999</c:v>
                </c:pt>
                <c:pt idx="94">
                  <c:v>33.314</c:v>
                </c:pt>
                <c:pt idx="95">
                  <c:v>31.857199999999999</c:v>
                </c:pt>
                <c:pt idx="96">
                  <c:v>30.4041</c:v>
                </c:pt>
                <c:pt idx="97">
                  <c:v>28.956399999999999</c:v>
                </c:pt>
                <c:pt idx="98">
                  <c:v>27.515599999999999</c:v>
                </c:pt>
                <c:pt idx="99">
                  <c:v>26.082999999999998</c:v>
                </c:pt>
                <c:pt idx="100">
                  <c:v>24.6601</c:v>
                </c:pt>
                <c:pt idx="101">
                  <c:v>23.528700000000001</c:v>
                </c:pt>
                <c:pt idx="102">
                  <c:v>22.546199999999999</c:v>
                </c:pt>
                <c:pt idx="103">
                  <c:v>21.707000000000001</c:v>
                </c:pt>
                <c:pt idx="104">
                  <c:v>21.005700000000001</c:v>
                </c:pt>
                <c:pt idx="105">
                  <c:v>20.437200000000001</c:v>
                </c:pt>
                <c:pt idx="106">
                  <c:v>19.9971</c:v>
                </c:pt>
                <c:pt idx="107">
                  <c:v>19.680900000000001</c:v>
                </c:pt>
                <c:pt idx="108">
                  <c:v>19.4847</c:v>
                </c:pt>
                <c:pt idx="109">
                  <c:v>19.404800000000002</c:v>
                </c:pt>
                <c:pt idx="110">
                  <c:v>19.437799999999999</c:v>
                </c:pt>
                <c:pt idx="111">
                  <c:v>16.696999999999999</c:v>
                </c:pt>
                <c:pt idx="112">
                  <c:v>16.318200000000001</c:v>
                </c:pt>
                <c:pt idx="113">
                  <c:v>16.0138</c:v>
                </c:pt>
                <c:pt idx="114">
                  <c:v>15.778</c:v>
                </c:pt>
                <c:pt idx="115">
                  <c:v>15.605700000000001</c:v>
                </c:pt>
                <c:pt idx="116">
                  <c:v>15.4787</c:v>
                </c:pt>
                <c:pt idx="117">
                  <c:v>15.393000000000001</c:v>
                </c:pt>
                <c:pt idx="118">
                  <c:v>15.3453</c:v>
                </c:pt>
                <c:pt idx="119">
                  <c:v>15.3323</c:v>
                </c:pt>
                <c:pt idx="120">
                  <c:v>13.565200000000001</c:v>
                </c:pt>
                <c:pt idx="121">
                  <c:v>11.1776</c:v>
                </c:pt>
                <c:pt idx="122">
                  <c:v>8.641</c:v>
                </c:pt>
                <c:pt idx="123">
                  <c:v>5.9633000000000003</c:v>
                </c:pt>
                <c:pt idx="124">
                  <c:v>3.1514000000000002</c:v>
                </c:pt>
                <c:pt idx="125">
                  <c:v>0.21199999999999999</c:v>
                </c:pt>
                <c:pt idx="126">
                  <c:v>-2.6383999999999999</c:v>
                </c:pt>
                <c:pt idx="127">
                  <c:v>-5.6405000000000003</c:v>
                </c:pt>
                <c:pt idx="128">
                  <c:v>-8.7889999999999997</c:v>
                </c:pt>
                <c:pt idx="129">
                  <c:v>-12.0787</c:v>
                </c:pt>
                <c:pt idx="130">
                  <c:v>-14.090400000000001</c:v>
                </c:pt>
                <c:pt idx="131">
                  <c:v>-15.344099999999999</c:v>
                </c:pt>
                <c:pt idx="132">
                  <c:v>-16.386700000000001</c:v>
                </c:pt>
                <c:pt idx="133">
                  <c:v>-17.228000000000002</c:v>
                </c:pt>
                <c:pt idx="134">
                  <c:v>-17.877099999999999</c:v>
                </c:pt>
                <c:pt idx="135">
                  <c:v>-18.342500000000001</c:v>
                </c:pt>
                <c:pt idx="136">
                  <c:v>-18.621099999999998</c:v>
                </c:pt>
                <c:pt idx="137">
                  <c:v>-18.721699999999998</c:v>
                </c:pt>
                <c:pt idx="138">
                  <c:v>-18.6509</c:v>
                </c:pt>
                <c:pt idx="139">
                  <c:v>-18.415199999999999</c:v>
                </c:pt>
                <c:pt idx="140">
                  <c:v>-18.080400000000001</c:v>
                </c:pt>
                <c:pt idx="141">
                  <c:v>-18.080400000000001</c:v>
                </c:pt>
                <c:pt idx="142">
                  <c:v>-18.080400000000001</c:v>
                </c:pt>
                <c:pt idx="143">
                  <c:v>-18.080400000000001</c:v>
                </c:pt>
                <c:pt idx="144">
                  <c:v>-18.080400000000001</c:v>
                </c:pt>
                <c:pt idx="145">
                  <c:v>-18.080400000000001</c:v>
                </c:pt>
                <c:pt idx="146">
                  <c:v>-18.080400000000001</c:v>
                </c:pt>
                <c:pt idx="147">
                  <c:v>-18.080400000000001</c:v>
                </c:pt>
                <c:pt idx="148">
                  <c:v>-18.080400000000001</c:v>
                </c:pt>
                <c:pt idx="149">
                  <c:v>-18.080400000000001</c:v>
                </c:pt>
                <c:pt idx="150">
                  <c:v>-18.080400000000001</c:v>
                </c:pt>
                <c:pt idx="151">
                  <c:v>-18.080400000000001</c:v>
                </c:pt>
                <c:pt idx="152">
                  <c:v>-18.080400000000001</c:v>
                </c:pt>
                <c:pt idx="153">
                  <c:v>-18.080400000000001</c:v>
                </c:pt>
                <c:pt idx="154">
                  <c:v>-18.080400000000001</c:v>
                </c:pt>
                <c:pt idx="155">
                  <c:v>-18.080400000000001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CDIAC'!$G$2:$G$157</c:f>
              <c:numCache>
                <c:formatCode>0.0</c:formatCode>
                <c:ptCount val="156"/>
                <c:pt idx="0">
                  <c:v>3.984</c:v>
                </c:pt>
                <c:pt idx="1">
                  <c:v>3.9839000000000002</c:v>
                </c:pt>
                <c:pt idx="2">
                  <c:v>3.9836999999999998</c:v>
                </c:pt>
                <c:pt idx="3">
                  <c:v>3.9834999999999998</c:v>
                </c:pt>
                <c:pt idx="4">
                  <c:v>3.9832999999999998</c:v>
                </c:pt>
                <c:pt idx="5">
                  <c:v>3.9830000000000001</c:v>
                </c:pt>
                <c:pt idx="6">
                  <c:v>3.9830000000000001</c:v>
                </c:pt>
                <c:pt idx="7">
                  <c:v>3.9830000000000001</c:v>
                </c:pt>
                <c:pt idx="8">
                  <c:v>3.9830000000000001</c:v>
                </c:pt>
                <c:pt idx="9">
                  <c:v>3.9830000000000001</c:v>
                </c:pt>
                <c:pt idx="10">
                  <c:v>3.9828999999999999</c:v>
                </c:pt>
                <c:pt idx="11">
                  <c:v>9.0109999999999992</c:v>
                </c:pt>
                <c:pt idx="12">
                  <c:v>9.9571000000000005</c:v>
                </c:pt>
                <c:pt idx="13">
                  <c:v>10.822100000000001</c:v>
                </c:pt>
                <c:pt idx="14">
                  <c:v>11.2539</c:v>
                </c:pt>
                <c:pt idx="15">
                  <c:v>11.6393</c:v>
                </c:pt>
                <c:pt idx="16">
                  <c:v>11.988899999999999</c:v>
                </c:pt>
                <c:pt idx="17">
                  <c:v>12.3102</c:v>
                </c:pt>
                <c:pt idx="18">
                  <c:v>12.608499999999999</c:v>
                </c:pt>
                <c:pt idx="19">
                  <c:v>12.8879</c:v>
                </c:pt>
                <c:pt idx="20">
                  <c:v>13.151400000000001</c:v>
                </c:pt>
                <c:pt idx="21">
                  <c:v>13.401899999999999</c:v>
                </c:pt>
                <c:pt idx="22">
                  <c:v>13.640700000000001</c:v>
                </c:pt>
                <c:pt idx="23">
                  <c:v>13.869199999999999</c:v>
                </c:pt>
                <c:pt idx="24">
                  <c:v>14.088699999999999</c:v>
                </c:pt>
                <c:pt idx="25">
                  <c:v>14.3001</c:v>
                </c:pt>
                <c:pt idx="26">
                  <c:v>14.465199999999999</c:v>
                </c:pt>
                <c:pt idx="27">
                  <c:v>14.628299999999999</c:v>
                </c:pt>
                <c:pt idx="28">
                  <c:v>14.7896</c:v>
                </c:pt>
                <c:pt idx="29">
                  <c:v>14.9313</c:v>
                </c:pt>
                <c:pt idx="30">
                  <c:v>15.071899999999999</c:v>
                </c:pt>
                <c:pt idx="31">
                  <c:v>15.211600000000001</c:v>
                </c:pt>
                <c:pt idx="32">
                  <c:v>15.3507</c:v>
                </c:pt>
                <c:pt idx="33">
                  <c:v>15.4893</c:v>
                </c:pt>
                <c:pt idx="34">
                  <c:v>15.6275</c:v>
                </c:pt>
                <c:pt idx="35">
                  <c:v>15.765499999999999</c:v>
                </c:pt>
                <c:pt idx="36">
                  <c:v>15.9008</c:v>
                </c:pt>
                <c:pt idx="37">
                  <c:v>16.0336</c:v>
                </c:pt>
                <c:pt idx="38">
                  <c:v>16.163900000000002</c:v>
                </c:pt>
                <c:pt idx="39">
                  <c:v>16.291899999999998</c:v>
                </c:pt>
                <c:pt idx="40">
                  <c:v>16.4175</c:v>
                </c:pt>
                <c:pt idx="41">
                  <c:v>16.540800000000001</c:v>
                </c:pt>
                <c:pt idx="42">
                  <c:v>16.661799999999999</c:v>
                </c:pt>
                <c:pt idx="43">
                  <c:v>16.7807</c:v>
                </c:pt>
                <c:pt idx="44">
                  <c:v>16.897300000000001</c:v>
                </c:pt>
                <c:pt idx="45">
                  <c:v>17.011800000000001</c:v>
                </c:pt>
                <c:pt idx="46">
                  <c:v>17.124199999999998</c:v>
                </c:pt>
                <c:pt idx="47">
                  <c:v>17.234500000000001</c:v>
                </c:pt>
                <c:pt idx="48">
                  <c:v>17.342700000000001</c:v>
                </c:pt>
                <c:pt idx="49">
                  <c:v>17.448799999999999</c:v>
                </c:pt>
                <c:pt idx="50">
                  <c:v>17.552800000000001</c:v>
                </c:pt>
                <c:pt idx="51">
                  <c:v>20.067799999999998</c:v>
                </c:pt>
                <c:pt idx="52">
                  <c:v>20.575199999999999</c:v>
                </c:pt>
                <c:pt idx="53">
                  <c:v>21.0383</c:v>
                </c:pt>
                <c:pt idx="54">
                  <c:v>21.294</c:v>
                </c:pt>
                <c:pt idx="55">
                  <c:v>21.521899999999999</c:v>
                </c:pt>
                <c:pt idx="56">
                  <c:v>21.7165</c:v>
                </c:pt>
                <c:pt idx="57">
                  <c:v>21.891999999999999</c:v>
                </c:pt>
                <c:pt idx="58">
                  <c:v>22.050899999999999</c:v>
                </c:pt>
                <c:pt idx="59">
                  <c:v>22.195399999999999</c:v>
                </c:pt>
                <c:pt idx="60">
                  <c:v>22.327000000000002</c:v>
                </c:pt>
                <c:pt idx="61">
                  <c:v>22.4772</c:v>
                </c:pt>
                <c:pt idx="62">
                  <c:v>22.589700000000001</c:v>
                </c:pt>
                <c:pt idx="63">
                  <c:v>22.694700000000001</c:v>
                </c:pt>
                <c:pt idx="64">
                  <c:v>22.7928</c:v>
                </c:pt>
                <c:pt idx="65">
                  <c:v>22.884599999999999</c:v>
                </c:pt>
                <c:pt idx="66">
                  <c:v>22.930599999999998</c:v>
                </c:pt>
                <c:pt idx="67">
                  <c:v>22.971299999999999</c:v>
                </c:pt>
                <c:pt idx="68">
                  <c:v>23.007100000000001</c:v>
                </c:pt>
                <c:pt idx="69">
                  <c:v>23.029800000000002</c:v>
                </c:pt>
                <c:pt idx="70">
                  <c:v>23.048300000000001</c:v>
                </c:pt>
                <c:pt idx="71">
                  <c:v>23.0627</c:v>
                </c:pt>
                <c:pt idx="72">
                  <c:v>23.073499999999999</c:v>
                </c:pt>
                <c:pt idx="73">
                  <c:v>23.0809</c:v>
                </c:pt>
                <c:pt idx="74">
                  <c:v>23.085000000000001</c:v>
                </c:pt>
                <c:pt idx="75">
                  <c:v>23.086099999999998</c:v>
                </c:pt>
                <c:pt idx="76">
                  <c:v>31.703199999999999</c:v>
                </c:pt>
                <c:pt idx="77">
                  <c:v>33.630099999999999</c:v>
                </c:pt>
                <c:pt idx="78">
                  <c:v>35.356699999999996</c:v>
                </c:pt>
                <c:pt idx="79">
                  <c:v>35.792000000000002</c:v>
                </c:pt>
                <c:pt idx="80">
                  <c:v>36.123199999999997</c:v>
                </c:pt>
                <c:pt idx="81">
                  <c:v>36.744399999999999</c:v>
                </c:pt>
                <c:pt idx="82">
                  <c:v>37.305500000000002</c:v>
                </c:pt>
                <c:pt idx="83">
                  <c:v>37.820900000000002</c:v>
                </c:pt>
                <c:pt idx="84">
                  <c:v>38.300800000000002</c:v>
                </c:pt>
                <c:pt idx="85">
                  <c:v>38.752899999999997</c:v>
                </c:pt>
                <c:pt idx="86">
                  <c:v>39.180100000000003</c:v>
                </c:pt>
                <c:pt idx="87">
                  <c:v>39.586599999999997</c:v>
                </c:pt>
                <c:pt idx="88">
                  <c:v>39.9756</c:v>
                </c:pt>
                <c:pt idx="89">
                  <c:v>40.349299999999999</c:v>
                </c:pt>
                <c:pt idx="90">
                  <c:v>40.709800000000001</c:v>
                </c:pt>
                <c:pt idx="91">
                  <c:v>41.034300000000002</c:v>
                </c:pt>
                <c:pt idx="92">
                  <c:v>41.348599999999998</c:v>
                </c:pt>
                <c:pt idx="93">
                  <c:v>41.653500000000001</c:v>
                </c:pt>
                <c:pt idx="94">
                  <c:v>41.893500000000003</c:v>
                </c:pt>
                <c:pt idx="95">
                  <c:v>42.125599999999999</c:v>
                </c:pt>
                <c:pt idx="96">
                  <c:v>42.345500000000001</c:v>
                </c:pt>
                <c:pt idx="97">
                  <c:v>42.558599999999998</c:v>
                </c:pt>
                <c:pt idx="98">
                  <c:v>42.765500000000003</c:v>
                </c:pt>
                <c:pt idx="99">
                  <c:v>42.9664</c:v>
                </c:pt>
                <c:pt idx="100">
                  <c:v>43.161799999999999</c:v>
                </c:pt>
                <c:pt idx="101">
                  <c:v>34.396999999999998</c:v>
                </c:pt>
                <c:pt idx="102">
                  <c:v>32.636499999999998</c:v>
                </c:pt>
                <c:pt idx="103">
                  <c:v>30.8325</c:v>
                </c:pt>
                <c:pt idx="104">
                  <c:v>28.610600000000002</c:v>
                </c:pt>
                <c:pt idx="105">
                  <c:v>26.3933</c:v>
                </c:pt>
                <c:pt idx="106">
                  <c:v>25.707999999999998</c:v>
                </c:pt>
                <c:pt idx="107">
                  <c:v>25.0441</c:v>
                </c:pt>
                <c:pt idx="108">
                  <c:v>24.405100000000001</c:v>
                </c:pt>
                <c:pt idx="109">
                  <c:v>23.792400000000001</c:v>
                </c:pt>
                <c:pt idx="110">
                  <c:v>23.206099999999999</c:v>
                </c:pt>
                <c:pt idx="111">
                  <c:v>22.6358</c:v>
                </c:pt>
                <c:pt idx="112">
                  <c:v>22.083100000000002</c:v>
                </c:pt>
                <c:pt idx="113">
                  <c:v>21.546800000000001</c:v>
                </c:pt>
                <c:pt idx="114">
                  <c:v>21.025200000000002</c:v>
                </c:pt>
                <c:pt idx="115">
                  <c:v>20.5169</c:v>
                </c:pt>
                <c:pt idx="116">
                  <c:v>21.6252</c:v>
                </c:pt>
                <c:pt idx="117">
                  <c:v>21.818200000000001</c:v>
                </c:pt>
                <c:pt idx="118">
                  <c:v>21.9618</c:v>
                </c:pt>
                <c:pt idx="119">
                  <c:v>21.732500000000002</c:v>
                </c:pt>
                <c:pt idx="120">
                  <c:v>21.4815</c:v>
                </c:pt>
                <c:pt idx="121">
                  <c:v>21.524100000000001</c:v>
                </c:pt>
                <c:pt idx="122">
                  <c:v>21.570699999999999</c:v>
                </c:pt>
                <c:pt idx="123">
                  <c:v>21.618200000000002</c:v>
                </c:pt>
                <c:pt idx="124">
                  <c:v>21.664899999999999</c:v>
                </c:pt>
                <c:pt idx="125">
                  <c:v>21.709900000000001</c:v>
                </c:pt>
                <c:pt idx="126">
                  <c:v>21.75</c:v>
                </c:pt>
                <c:pt idx="127">
                  <c:v>21.7849</c:v>
                </c:pt>
                <c:pt idx="128">
                  <c:v>21.8141</c:v>
                </c:pt>
                <c:pt idx="129">
                  <c:v>21.837499999999999</c:v>
                </c:pt>
                <c:pt idx="130">
                  <c:v>21.854600000000001</c:v>
                </c:pt>
                <c:pt idx="131">
                  <c:v>16.997</c:v>
                </c:pt>
                <c:pt idx="132">
                  <c:v>16.558700000000002</c:v>
                </c:pt>
                <c:pt idx="133">
                  <c:v>16.444600000000001</c:v>
                </c:pt>
                <c:pt idx="134">
                  <c:v>18.0412</c:v>
                </c:pt>
                <c:pt idx="135">
                  <c:v>19.802399999999999</c:v>
                </c:pt>
                <c:pt idx="136">
                  <c:v>20.370799999999999</c:v>
                </c:pt>
                <c:pt idx="137">
                  <c:v>21.017600000000002</c:v>
                </c:pt>
                <c:pt idx="138">
                  <c:v>21.721499999999999</c:v>
                </c:pt>
                <c:pt idx="139">
                  <c:v>22.467500000000001</c:v>
                </c:pt>
                <c:pt idx="140">
                  <c:v>23.244800000000001</c:v>
                </c:pt>
                <c:pt idx="141">
                  <c:v>23.244800000000001</c:v>
                </c:pt>
                <c:pt idx="142">
                  <c:v>23.244800000000001</c:v>
                </c:pt>
                <c:pt idx="143">
                  <c:v>23.244800000000001</c:v>
                </c:pt>
                <c:pt idx="144">
                  <c:v>23.244800000000001</c:v>
                </c:pt>
                <c:pt idx="145">
                  <c:v>23.244800000000001</c:v>
                </c:pt>
                <c:pt idx="146">
                  <c:v>23.244800000000001</c:v>
                </c:pt>
                <c:pt idx="147">
                  <c:v>23.244800000000001</c:v>
                </c:pt>
                <c:pt idx="148">
                  <c:v>23.244800000000001</c:v>
                </c:pt>
                <c:pt idx="149">
                  <c:v>23.244800000000001</c:v>
                </c:pt>
                <c:pt idx="150">
                  <c:v>23.244800000000001</c:v>
                </c:pt>
                <c:pt idx="151">
                  <c:v>23.244800000000001</c:v>
                </c:pt>
                <c:pt idx="152">
                  <c:v>23.244800000000001</c:v>
                </c:pt>
                <c:pt idx="153">
                  <c:v>23.244800000000001</c:v>
                </c:pt>
                <c:pt idx="154">
                  <c:v>23.244800000000001</c:v>
                </c:pt>
                <c:pt idx="155">
                  <c:v>23.244800000000001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5"/>
          <c:order val="5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CDIAC'!$H$2:$H$157</c:f>
              <c:numCache>
                <c:formatCode>0.0</c:formatCode>
                <c:ptCount val="156"/>
                <c:pt idx="0">
                  <c:v>-1.3483999999999998</c:v>
                </c:pt>
                <c:pt idx="1">
                  <c:v>-1.1192</c:v>
                </c:pt>
                <c:pt idx="2">
                  <c:v>-1.0033000000000001</c:v>
                </c:pt>
                <c:pt idx="3">
                  <c:v>-1.0513000000000001</c:v>
                </c:pt>
                <c:pt idx="4">
                  <c:v>-0.98550000000000004</c:v>
                </c:pt>
                <c:pt idx="5">
                  <c:v>-1.1397000000000002</c:v>
                </c:pt>
                <c:pt idx="6">
                  <c:v>-1.1049000000000002</c:v>
                </c:pt>
                <c:pt idx="7">
                  <c:v>-1.1372</c:v>
                </c:pt>
                <c:pt idx="8">
                  <c:v>-1.3895</c:v>
                </c:pt>
                <c:pt idx="9">
                  <c:v>-1.6116999999999999</c:v>
                </c:pt>
                <c:pt idx="10">
                  <c:v>-1.8337999999999999</c:v>
                </c:pt>
                <c:pt idx="11">
                  <c:v>-2.0559000000000003</c:v>
                </c:pt>
                <c:pt idx="12">
                  <c:v>-1.9419999999999999</c:v>
                </c:pt>
                <c:pt idx="13">
                  <c:v>-1.6705000000000001</c:v>
                </c:pt>
                <c:pt idx="14">
                  <c:v>-1.2478</c:v>
                </c:pt>
                <c:pt idx="15">
                  <c:v>-0.6633</c:v>
                </c:pt>
                <c:pt idx="16">
                  <c:v>-0.45029999999999998</c:v>
                </c:pt>
                <c:pt idx="17">
                  <c:v>-0.23699999999999999</c:v>
                </c:pt>
                <c:pt idx="18">
                  <c:v>-0.2089</c:v>
                </c:pt>
                <c:pt idx="19">
                  <c:v>-0.4199</c:v>
                </c:pt>
                <c:pt idx="20">
                  <c:v>-0.63070000000000004</c:v>
                </c:pt>
                <c:pt idx="21">
                  <c:v>-0.83730000000000004</c:v>
                </c:pt>
                <c:pt idx="22">
                  <c:v>-1.044</c:v>
                </c:pt>
                <c:pt idx="23">
                  <c:v>-0.81069999999999998</c:v>
                </c:pt>
                <c:pt idx="24">
                  <c:v>-0.43869999999999998</c:v>
                </c:pt>
                <c:pt idx="25">
                  <c:v>-0.25179999999999997</c:v>
                </c:pt>
                <c:pt idx="26">
                  <c:v>-6.4899999999999958E-2</c:v>
                </c:pt>
                <c:pt idx="27">
                  <c:v>-3.3200000000000035E-2</c:v>
                </c:pt>
                <c:pt idx="28">
                  <c:v>-1.4000000000000401E-3</c:v>
                </c:pt>
                <c:pt idx="29">
                  <c:v>3.0199999999999977E-2</c:v>
                </c:pt>
                <c:pt idx="30">
                  <c:v>-0.15840000000000001</c:v>
                </c:pt>
                <c:pt idx="31">
                  <c:v>-0.32819999999999999</c:v>
                </c:pt>
                <c:pt idx="32">
                  <c:v>-0.498</c:v>
                </c:pt>
                <c:pt idx="33">
                  <c:v>-0.69109999999999994</c:v>
                </c:pt>
                <c:pt idx="34">
                  <c:v>-0.44390000000000007</c:v>
                </c:pt>
                <c:pt idx="35">
                  <c:v>-0.19689999999999999</c:v>
                </c:pt>
                <c:pt idx="36">
                  <c:v>4.9899999999999972E-2</c:v>
                </c:pt>
                <c:pt idx="37">
                  <c:v>0.12670000000000001</c:v>
                </c:pt>
                <c:pt idx="38">
                  <c:v>-1.670000000000002E-2</c:v>
                </c:pt>
                <c:pt idx="39">
                  <c:v>-0.2021</c:v>
                </c:pt>
                <c:pt idx="40">
                  <c:v>-0.16899999999999996</c:v>
                </c:pt>
                <c:pt idx="41">
                  <c:v>-0.42330000000000001</c:v>
                </c:pt>
                <c:pt idx="42">
                  <c:v>-0.67769999999999997</c:v>
                </c:pt>
                <c:pt idx="43">
                  <c:v>-1.0833000000000002</c:v>
                </c:pt>
                <c:pt idx="44">
                  <c:v>-1.4220000000000002</c:v>
                </c:pt>
                <c:pt idx="45">
                  <c:v>-1.2556</c:v>
                </c:pt>
                <c:pt idx="46">
                  <c:v>-1.2784</c:v>
                </c:pt>
                <c:pt idx="47">
                  <c:v>-0.96089999999999998</c:v>
                </c:pt>
                <c:pt idx="48">
                  <c:v>-0.64339999999999997</c:v>
                </c:pt>
                <c:pt idx="49">
                  <c:v>-0.55549999999999999</c:v>
                </c:pt>
                <c:pt idx="50">
                  <c:v>-0.67359999999999998</c:v>
                </c:pt>
                <c:pt idx="51">
                  <c:v>-0.79800000000000004</c:v>
                </c:pt>
                <c:pt idx="52">
                  <c:v>-0.25760000000000005</c:v>
                </c:pt>
                <c:pt idx="53">
                  <c:v>0.98509999999999998</c:v>
                </c:pt>
                <c:pt idx="54">
                  <c:v>2.6562999999999999</c:v>
                </c:pt>
                <c:pt idx="55">
                  <c:v>4.8254999999999999</c:v>
                </c:pt>
                <c:pt idx="56">
                  <c:v>7.4460999999999995</c:v>
                </c:pt>
                <c:pt idx="57">
                  <c:v>10.182499999999999</c:v>
                </c:pt>
                <c:pt idx="58">
                  <c:v>12.928000000000001</c:v>
                </c:pt>
                <c:pt idx="59">
                  <c:v>15.543200000000001</c:v>
                </c:pt>
                <c:pt idx="60">
                  <c:v>17.893599999999999</c:v>
                </c:pt>
                <c:pt idx="61">
                  <c:v>20.229499999999998</c:v>
                </c:pt>
                <c:pt idx="62">
                  <c:v>22.6874</c:v>
                </c:pt>
                <c:pt idx="63">
                  <c:v>24.967399999999998</c:v>
                </c:pt>
                <c:pt idx="64">
                  <c:v>27.170500000000001</c:v>
                </c:pt>
                <c:pt idx="65">
                  <c:v>29.350200000000001</c:v>
                </c:pt>
                <c:pt idx="66">
                  <c:v>31.517099999999999</c:v>
                </c:pt>
                <c:pt idx="67">
                  <c:v>34.107100000000003</c:v>
                </c:pt>
                <c:pt idx="68">
                  <c:v>36.425600000000003</c:v>
                </c:pt>
                <c:pt idx="69">
                  <c:v>38.730999999999995</c:v>
                </c:pt>
                <c:pt idx="70">
                  <c:v>41.086500000000001</c:v>
                </c:pt>
                <c:pt idx="71">
                  <c:v>43.038899999999998</c:v>
                </c:pt>
                <c:pt idx="72">
                  <c:v>44.885700000000007</c:v>
                </c:pt>
                <c:pt idx="73">
                  <c:v>46.694899999999997</c:v>
                </c:pt>
                <c:pt idx="74">
                  <c:v>48.174600000000005</c:v>
                </c:pt>
                <c:pt idx="75">
                  <c:v>49.608699999999999</c:v>
                </c:pt>
                <c:pt idx="76">
                  <c:v>50.983600000000003</c:v>
                </c:pt>
                <c:pt idx="77">
                  <c:v>52.302400000000006</c:v>
                </c:pt>
                <c:pt idx="78">
                  <c:v>54.067500000000003</c:v>
                </c:pt>
                <c:pt idx="79">
                  <c:v>55.8185</c:v>
                </c:pt>
                <c:pt idx="80">
                  <c:v>57.383499999999998</c:v>
                </c:pt>
                <c:pt idx="81">
                  <c:v>59.117399999999996</c:v>
                </c:pt>
                <c:pt idx="82">
                  <c:v>60.776899999999998</c:v>
                </c:pt>
                <c:pt idx="83">
                  <c:v>62.790799999999997</c:v>
                </c:pt>
                <c:pt idx="84">
                  <c:v>64.656599999999997</c:v>
                </c:pt>
                <c:pt idx="85">
                  <c:v>67.529300000000006</c:v>
                </c:pt>
                <c:pt idx="86">
                  <c:v>69.212299999999999</c:v>
                </c:pt>
                <c:pt idx="87">
                  <c:v>71.1387</c:v>
                </c:pt>
                <c:pt idx="88">
                  <c:v>73.046500000000009</c:v>
                </c:pt>
                <c:pt idx="89">
                  <c:v>75.330399999999997</c:v>
                </c:pt>
                <c:pt idx="90">
                  <c:v>77.550599999999989</c:v>
                </c:pt>
                <c:pt idx="91">
                  <c:v>79.532600000000002</c:v>
                </c:pt>
                <c:pt idx="92">
                  <c:v>81.747</c:v>
                </c:pt>
                <c:pt idx="93">
                  <c:v>84.034899999999993</c:v>
                </c:pt>
                <c:pt idx="94">
                  <c:v>86.347999999999999</c:v>
                </c:pt>
                <c:pt idx="95">
                  <c:v>88.6447</c:v>
                </c:pt>
                <c:pt idx="96">
                  <c:v>91.204599999999999</c:v>
                </c:pt>
                <c:pt idx="97">
                  <c:v>93.538600000000002</c:v>
                </c:pt>
                <c:pt idx="98">
                  <c:v>97.342299999999994</c:v>
                </c:pt>
                <c:pt idx="99">
                  <c:v>101.1581</c:v>
                </c:pt>
                <c:pt idx="100">
                  <c:v>105.1777</c:v>
                </c:pt>
                <c:pt idx="101">
                  <c:v>109.25650000000002</c:v>
                </c:pt>
                <c:pt idx="102">
                  <c:v>105.88390000000001</c:v>
                </c:pt>
                <c:pt idx="103">
                  <c:v>108.93900000000001</c:v>
                </c:pt>
                <c:pt idx="104">
                  <c:v>111.9529</c:v>
                </c:pt>
                <c:pt idx="105">
                  <c:v>115.2903</c:v>
                </c:pt>
                <c:pt idx="106">
                  <c:v>118.5831</c:v>
                </c:pt>
                <c:pt idx="107">
                  <c:v>121.96690000000001</c:v>
                </c:pt>
                <c:pt idx="108">
                  <c:v>124.75830000000001</c:v>
                </c:pt>
                <c:pt idx="109">
                  <c:v>127.643</c:v>
                </c:pt>
                <c:pt idx="110">
                  <c:v>130.46209999999999</c:v>
                </c:pt>
                <c:pt idx="111">
                  <c:v>132.71790000000001</c:v>
                </c:pt>
                <c:pt idx="112">
                  <c:v>133.62599999999998</c:v>
                </c:pt>
                <c:pt idx="113">
                  <c:v>138.8699</c:v>
                </c:pt>
                <c:pt idx="114">
                  <c:v>140.73409999999998</c:v>
                </c:pt>
                <c:pt idx="115">
                  <c:v>143.4348</c:v>
                </c:pt>
                <c:pt idx="116">
                  <c:v>142.4889</c:v>
                </c:pt>
                <c:pt idx="117">
                  <c:v>143.5641</c:v>
                </c:pt>
                <c:pt idx="118">
                  <c:v>139.42760000000001</c:v>
                </c:pt>
                <c:pt idx="119">
                  <c:v>146.51979999999998</c:v>
                </c:pt>
                <c:pt idx="120">
                  <c:v>139.79480000000001</c:v>
                </c:pt>
                <c:pt idx="121">
                  <c:v>143.0942</c:v>
                </c:pt>
                <c:pt idx="122">
                  <c:v>146.8347</c:v>
                </c:pt>
                <c:pt idx="123">
                  <c:v>150.79560000000001</c:v>
                </c:pt>
                <c:pt idx="124">
                  <c:v>154.65700000000001</c:v>
                </c:pt>
                <c:pt idx="125">
                  <c:v>144.48949999999999</c:v>
                </c:pt>
                <c:pt idx="126">
                  <c:v>158.99790000000002</c:v>
                </c:pt>
                <c:pt idx="127">
                  <c:v>142.36330000000001</c:v>
                </c:pt>
                <c:pt idx="128">
                  <c:v>149.0206</c:v>
                </c:pt>
                <c:pt idx="129">
                  <c:v>150.31889999999999</c:v>
                </c:pt>
                <c:pt idx="130">
                  <c:v>144.613</c:v>
                </c:pt>
                <c:pt idx="131">
                  <c:v>166.71609999999998</c:v>
                </c:pt>
                <c:pt idx="132">
                  <c:v>181.87090000000001</c:v>
                </c:pt>
                <c:pt idx="133">
                  <c:v>195.3451</c:v>
                </c:pt>
                <c:pt idx="134">
                  <c:v>205.46199999999999</c:v>
                </c:pt>
                <c:pt idx="135">
                  <c:v>197.06319999999999</c:v>
                </c:pt>
                <c:pt idx="136">
                  <c:v>193.4076</c:v>
                </c:pt>
                <c:pt idx="137">
                  <c:v>193.30610000000001</c:v>
                </c:pt>
                <c:pt idx="138">
                  <c:v>202.7612</c:v>
                </c:pt>
                <c:pt idx="139">
                  <c:v>197.14930000000001</c:v>
                </c:pt>
                <c:pt idx="140">
                  <c:v>201.35559999999998</c:v>
                </c:pt>
                <c:pt idx="141">
                  <c:v>195.5283</c:v>
                </c:pt>
                <c:pt idx="142">
                  <c:v>214.25459999999998</c:v>
                </c:pt>
                <c:pt idx="143">
                  <c:v>224.8938</c:v>
                </c:pt>
                <c:pt idx="144">
                  <c:v>243.6705</c:v>
                </c:pt>
                <c:pt idx="145">
                  <c:v>262.80470000000003</c:v>
                </c:pt>
                <c:pt idx="146">
                  <c:v>260.94579999999996</c:v>
                </c:pt>
                <c:pt idx="147">
                  <c:v>247.4983</c:v>
                </c:pt>
                <c:pt idx="148">
                  <c:v>269.38440000000003</c:v>
                </c:pt>
                <c:pt idx="149">
                  <c:v>263.9341</c:v>
                </c:pt>
                <c:pt idx="150">
                  <c:v>260.86360000000002</c:v>
                </c:pt>
                <c:pt idx="151">
                  <c:v>261.69690000000003</c:v>
                </c:pt>
                <c:pt idx="152">
                  <c:v>258.52359999999999</c:v>
                </c:pt>
                <c:pt idx="153">
                  <c:v>225.52120000000002</c:v>
                </c:pt>
                <c:pt idx="154">
                  <c:v>225.78640000000001</c:v>
                </c:pt>
                <c:pt idx="155">
                  <c:v>239.23899999999998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6"/>
          <c:order val="6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CDIAC'!$I$2:$I$157</c:f>
              <c:numCache>
                <c:formatCode>0.0</c:formatCode>
                <c:ptCount val="156"/>
                <c:pt idx="0">
                  <c:v>58.557099999999998</c:v>
                </c:pt>
                <c:pt idx="1">
                  <c:v>58.552500000000002</c:v>
                </c:pt>
                <c:pt idx="2">
                  <c:v>58.878100000000003</c:v>
                </c:pt>
                <c:pt idx="3">
                  <c:v>59.220700000000001</c:v>
                </c:pt>
                <c:pt idx="4">
                  <c:v>59.580199999999998</c:v>
                </c:pt>
                <c:pt idx="5">
                  <c:v>59.956400000000002</c:v>
                </c:pt>
                <c:pt idx="6">
                  <c:v>60.341099999999997</c:v>
                </c:pt>
                <c:pt idx="7">
                  <c:v>60.723399999999998</c:v>
                </c:pt>
                <c:pt idx="8">
                  <c:v>61.103000000000002</c:v>
                </c:pt>
                <c:pt idx="9">
                  <c:v>61.479900000000001</c:v>
                </c:pt>
                <c:pt idx="10">
                  <c:v>61.853700000000003</c:v>
                </c:pt>
                <c:pt idx="11">
                  <c:v>62.224200000000003</c:v>
                </c:pt>
                <c:pt idx="12">
                  <c:v>53.690899999999999</c:v>
                </c:pt>
                <c:pt idx="13">
                  <c:v>53.748199999999997</c:v>
                </c:pt>
                <c:pt idx="14">
                  <c:v>53.802599999999998</c:v>
                </c:pt>
                <c:pt idx="15">
                  <c:v>53.861800000000002</c:v>
                </c:pt>
                <c:pt idx="16">
                  <c:v>53.7361</c:v>
                </c:pt>
                <c:pt idx="17">
                  <c:v>53.618400000000001</c:v>
                </c:pt>
                <c:pt idx="18">
                  <c:v>53.510199999999998</c:v>
                </c:pt>
                <c:pt idx="19">
                  <c:v>53.412100000000002</c:v>
                </c:pt>
                <c:pt idx="20">
                  <c:v>53.320500000000003</c:v>
                </c:pt>
                <c:pt idx="21">
                  <c:v>53.234900000000003</c:v>
                </c:pt>
                <c:pt idx="22">
                  <c:v>53.488100000000003</c:v>
                </c:pt>
                <c:pt idx="23">
                  <c:v>53.745399999999997</c:v>
                </c:pt>
                <c:pt idx="24">
                  <c:v>54.005600000000001</c:v>
                </c:pt>
                <c:pt idx="25">
                  <c:v>54.267600000000002</c:v>
                </c:pt>
                <c:pt idx="26">
                  <c:v>54.944899999999997</c:v>
                </c:pt>
                <c:pt idx="27">
                  <c:v>55.036000000000001</c:v>
                </c:pt>
                <c:pt idx="28">
                  <c:v>55.125300000000003</c:v>
                </c:pt>
                <c:pt idx="29">
                  <c:v>55.2119</c:v>
                </c:pt>
                <c:pt idx="30">
                  <c:v>55.301699999999997</c:v>
                </c:pt>
                <c:pt idx="31">
                  <c:v>55.402299999999997</c:v>
                </c:pt>
                <c:pt idx="32">
                  <c:v>55.512700000000002</c:v>
                </c:pt>
                <c:pt idx="33">
                  <c:v>55.632199999999997</c:v>
                </c:pt>
                <c:pt idx="34">
                  <c:v>55.76</c:v>
                </c:pt>
                <c:pt idx="35">
                  <c:v>55.895499999999998</c:v>
                </c:pt>
                <c:pt idx="36">
                  <c:v>56.031399999999998</c:v>
                </c:pt>
                <c:pt idx="37">
                  <c:v>56.167099999999998</c:v>
                </c:pt>
                <c:pt idx="38">
                  <c:v>56.302300000000002</c:v>
                </c:pt>
                <c:pt idx="39">
                  <c:v>56.436199999999999</c:v>
                </c:pt>
                <c:pt idx="40">
                  <c:v>56.568399999999997</c:v>
                </c:pt>
                <c:pt idx="41">
                  <c:v>56.698500000000003</c:v>
                </c:pt>
                <c:pt idx="42">
                  <c:v>56.8279</c:v>
                </c:pt>
                <c:pt idx="43">
                  <c:v>56.956000000000003</c:v>
                </c:pt>
                <c:pt idx="44">
                  <c:v>57.082700000000003</c:v>
                </c:pt>
                <c:pt idx="45">
                  <c:v>57.2074</c:v>
                </c:pt>
                <c:pt idx="46">
                  <c:v>57.330100000000002</c:v>
                </c:pt>
                <c:pt idx="47">
                  <c:v>57.450200000000002</c:v>
                </c:pt>
                <c:pt idx="48">
                  <c:v>57.567700000000002</c:v>
                </c:pt>
                <c:pt idx="49">
                  <c:v>57.682200000000002</c:v>
                </c:pt>
                <c:pt idx="50">
                  <c:v>57.793500000000002</c:v>
                </c:pt>
                <c:pt idx="51">
                  <c:v>57.901400000000002</c:v>
                </c:pt>
                <c:pt idx="52">
                  <c:v>58.048499999999997</c:v>
                </c:pt>
                <c:pt idx="53">
                  <c:v>58.191600000000001</c:v>
                </c:pt>
                <c:pt idx="54">
                  <c:v>58.330399999999997</c:v>
                </c:pt>
                <c:pt idx="55">
                  <c:v>58.465200000000003</c:v>
                </c:pt>
                <c:pt idx="56">
                  <c:v>58.5916</c:v>
                </c:pt>
                <c:pt idx="57">
                  <c:v>58.586100000000002</c:v>
                </c:pt>
                <c:pt idx="58">
                  <c:v>58.575800000000001</c:v>
                </c:pt>
                <c:pt idx="59">
                  <c:v>58.560499999999998</c:v>
                </c:pt>
                <c:pt idx="60">
                  <c:v>58.5441</c:v>
                </c:pt>
                <c:pt idx="61">
                  <c:v>58.526299999999999</c:v>
                </c:pt>
                <c:pt idx="62">
                  <c:v>58.508000000000003</c:v>
                </c:pt>
                <c:pt idx="63">
                  <c:v>63.683599999999998</c:v>
                </c:pt>
                <c:pt idx="64">
                  <c:v>65.234700000000004</c:v>
                </c:pt>
                <c:pt idx="65">
                  <c:v>66.588700000000003</c:v>
                </c:pt>
                <c:pt idx="66">
                  <c:v>67.893199999999993</c:v>
                </c:pt>
                <c:pt idx="67">
                  <c:v>69.206299999999999</c:v>
                </c:pt>
                <c:pt idx="68">
                  <c:v>70.485200000000006</c:v>
                </c:pt>
                <c:pt idx="69">
                  <c:v>71.757400000000004</c:v>
                </c:pt>
                <c:pt idx="70">
                  <c:v>73.055899999999994</c:v>
                </c:pt>
                <c:pt idx="71">
                  <c:v>74.384799999999998</c:v>
                </c:pt>
                <c:pt idx="72">
                  <c:v>75.747100000000003</c:v>
                </c:pt>
                <c:pt idx="73">
                  <c:v>77.056600000000003</c:v>
                </c:pt>
                <c:pt idx="74">
                  <c:v>78.403499999999994</c:v>
                </c:pt>
                <c:pt idx="75">
                  <c:v>79.782799999999995</c:v>
                </c:pt>
                <c:pt idx="76">
                  <c:v>81.195499999999996</c:v>
                </c:pt>
                <c:pt idx="77">
                  <c:v>82.530900000000003</c:v>
                </c:pt>
                <c:pt idx="78">
                  <c:v>83.099000000000004</c:v>
                </c:pt>
                <c:pt idx="79">
                  <c:v>83.699299999999994</c:v>
                </c:pt>
                <c:pt idx="80">
                  <c:v>84.302199999999999</c:v>
                </c:pt>
                <c:pt idx="81">
                  <c:v>84.907700000000006</c:v>
                </c:pt>
                <c:pt idx="82">
                  <c:v>85.519900000000007</c:v>
                </c:pt>
                <c:pt idx="83">
                  <c:v>86.147400000000005</c:v>
                </c:pt>
                <c:pt idx="84">
                  <c:v>84.553200000000004</c:v>
                </c:pt>
                <c:pt idx="85">
                  <c:v>82.8035</c:v>
                </c:pt>
                <c:pt idx="86">
                  <c:v>80.899299999999997</c:v>
                </c:pt>
                <c:pt idx="87">
                  <c:v>78.841999999999999</c:v>
                </c:pt>
                <c:pt idx="88">
                  <c:v>76.688100000000006</c:v>
                </c:pt>
                <c:pt idx="89">
                  <c:v>74.512900000000002</c:v>
                </c:pt>
                <c:pt idx="90">
                  <c:v>71.146199999999993</c:v>
                </c:pt>
                <c:pt idx="91">
                  <c:v>54.421100000000003</c:v>
                </c:pt>
                <c:pt idx="92">
                  <c:v>47.512799999999999</c:v>
                </c:pt>
                <c:pt idx="93">
                  <c:v>40.835799999999999</c:v>
                </c:pt>
                <c:pt idx="94">
                  <c:v>34.353499999999997</c:v>
                </c:pt>
                <c:pt idx="95">
                  <c:v>28.0367</c:v>
                </c:pt>
                <c:pt idx="96">
                  <c:v>24.028700000000001</c:v>
                </c:pt>
                <c:pt idx="97">
                  <c:v>20.4267</c:v>
                </c:pt>
                <c:pt idx="98">
                  <c:v>17.178799999999999</c:v>
                </c:pt>
                <c:pt idx="99">
                  <c:v>14.305300000000001</c:v>
                </c:pt>
                <c:pt idx="100">
                  <c:v>13.082100000000001</c:v>
                </c:pt>
                <c:pt idx="101">
                  <c:v>126.9132</c:v>
                </c:pt>
                <c:pt idx="102">
                  <c:v>149.64179999999999</c:v>
                </c:pt>
                <c:pt idx="103">
                  <c:v>171.48429999999999</c:v>
                </c:pt>
                <c:pt idx="104">
                  <c:v>192.66640000000001</c:v>
                </c:pt>
                <c:pt idx="105">
                  <c:v>213.74680000000001</c:v>
                </c:pt>
                <c:pt idx="106">
                  <c:v>236.1473</c:v>
                </c:pt>
                <c:pt idx="107">
                  <c:v>258.24740000000003</c:v>
                </c:pt>
                <c:pt idx="108">
                  <c:v>279.95209999999997</c:v>
                </c:pt>
                <c:pt idx="109">
                  <c:v>208.34129999999999</c:v>
                </c:pt>
                <c:pt idx="110">
                  <c:v>210.886</c:v>
                </c:pt>
                <c:pt idx="111">
                  <c:v>205.2209</c:v>
                </c:pt>
                <c:pt idx="112">
                  <c:v>201.86840000000001</c:v>
                </c:pt>
                <c:pt idx="113">
                  <c:v>198.8176</c:v>
                </c:pt>
                <c:pt idx="114">
                  <c:v>196.17920000000001</c:v>
                </c:pt>
                <c:pt idx="115">
                  <c:v>192.91749999999999</c:v>
                </c:pt>
                <c:pt idx="116">
                  <c:v>181.1651</c:v>
                </c:pt>
                <c:pt idx="117">
                  <c:v>169.52440000000001</c:v>
                </c:pt>
                <c:pt idx="118">
                  <c:v>157.9246</c:v>
                </c:pt>
                <c:pt idx="119">
                  <c:v>147.83500000000001</c:v>
                </c:pt>
                <c:pt idx="120">
                  <c:v>114.46299999999999</c:v>
                </c:pt>
                <c:pt idx="121">
                  <c:v>100.09699999999999</c:v>
                </c:pt>
                <c:pt idx="122">
                  <c:v>85.372100000000003</c:v>
                </c:pt>
                <c:pt idx="123">
                  <c:v>71.251900000000006</c:v>
                </c:pt>
                <c:pt idx="124">
                  <c:v>64.849999999999994</c:v>
                </c:pt>
                <c:pt idx="125">
                  <c:v>58.780500000000004</c:v>
                </c:pt>
                <c:pt idx="126">
                  <c:v>55.919600000000003</c:v>
                </c:pt>
                <c:pt idx="127">
                  <c:v>50.358400000000003</c:v>
                </c:pt>
                <c:pt idx="128">
                  <c:v>44.8217</c:v>
                </c:pt>
                <c:pt idx="129">
                  <c:v>39.495199999999997</c:v>
                </c:pt>
                <c:pt idx="130">
                  <c:v>35.441699999999997</c:v>
                </c:pt>
                <c:pt idx="131">
                  <c:v>33.409399999999998</c:v>
                </c:pt>
                <c:pt idx="132">
                  <c:v>30.726199999999999</c:v>
                </c:pt>
                <c:pt idx="133">
                  <c:v>28.823599999999999</c:v>
                </c:pt>
                <c:pt idx="134">
                  <c:v>27.161000000000001</c:v>
                </c:pt>
                <c:pt idx="135">
                  <c:v>25.7685</c:v>
                </c:pt>
                <c:pt idx="136">
                  <c:v>23.357099999999999</c:v>
                </c:pt>
                <c:pt idx="137">
                  <c:v>22.570799999999998</c:v>
                </c:pt>
                <c:pt idx="138">
                  <c:v>21.849</c:v>
                </c:pt>
                <c:pt idx="139">
                  <c:v>21.1859</c:v>
                </c:pt>
                <c:pt idx="140">
                  <c:v>20.107500000000002</c:v>
                </c:pt>
                <c:pt idx="141">
                  <c:v>20.107500000000002</c:v>
                </c:pt>
                <c:pt idx="142">
                  <c:v>20.107500000000002</c:v>
                </c:pt>
                <c:pt idx="143">
                  <c:v>20.107500000000002</c:v>
                </c:pt>
                <c:pt idx="144">
                  <c:v>20.107500000000002</c:v>
                </c:pt>
                <c:pt idx="145">
                  <c:v>20.107500000000002</c:v>
                </c:pt>
                <c:pt idx="146">
                  <c:v>20.107500000000002</c:v>
                </c:pt>
                <c:pt idx="147">
                  <c:v>20.107500000000002</c:v>
                </c:pt>
                <c:pt idx="148">
                  <c:v>20.107500000000002</c:v>
                </c:pt>
                <c:pt idx="149">
                  <c:v>20.107500000000002</c:v>
                </c:pt>
                <c:pt idx="150">
                  <c:v>20.107500000000002</c:v>
                </c:pt>
                <c:pt idx="151">
                  <c:v>20.107500000000002</c:v>
                </c:pt>
                <c:pt idx="152">
                  <c:v>20.107500000000002</c:v>
                </c:pt>
                <c:pt idx="153">
                  <c:v>20.107500000000002</c:v>
                </c:pt>
                <c:pt idx="154">
                  <c:v>20.107500000000002</c:v>
                </c:pt>
                <c:pt idx="155">
                  <c:v>20.107500000000002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7"/>
          <c:order val="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CDIAC'!$J$2:$J$157</c:f>
              <c:numCache>
                <c:formatCode>0.0</c:formatCode>
                <c:ptCount val="156"/>
                <c:pt idx="0">
                  <c:v>101.83919999999999</c:v>
                </c:pt>
                <c:pt idx="1">
                  <c:v>93.076599999999999</c:v>
                </c:pt>
                <c:pt idx="2">
                  <c:v>83.830700000000007</c:v>
                </c:pt>
                <c:pt idx="3">
                  <c:v>74.213999999999999</c:v>
                </c:pt>
                <c:pt idx="4">
                  <c:v>64.312899999999999</c:v>
                </c:pt>
                <c:pt idx="5">
                  <c:v>54.193999999999996</c:v>
                </c:pt>
                <c:pt idx="6">
                  <c:v>52.5623</c:v>
                </c:pt>
                <c:pt idx="7">
                  <c:v>51.271999999999998</c:v>
                </c:pt>
                <c:pt idx="8">
                  <c:v>50.234299999999998</c:v>
                </c:pt>
                <c:pt idx="9">
                  <c:v>49.392099999999999</c:v>
                </c:pt>
                <c:pt idx="10">
                  <c:v>48.702500000000001</c:v>
                </c:pt>
                <c:pt idx="11">
                  <c:v>48.132600000000004</c:v>
                </c:pt>
                <c:pt idx="12">
                  <c:v>47.773599999999995</c:v>
                </c:pt>
                <c:pt idx="13">
                  <c:v>46.611499999999999</c:v>
                </c:pt>
                <c:pt idx="14">
                  <c:v>46.161299999999997</c:v>
                </c:pt>
                <c:pt idx="15">
                  <c:v>45.778099999999995</c:v>
                </c:pt>
                <c:pt idx="16">
                  <c:v>45.449199999999998</c:v>
                </c:pt>
                <c:pt idx="17">
                  <c:v>45.167099999999998</c:v>
                </c:pt>
                <c:pt idx="18">
                  <c:v>44.921500000000002</c:v>
                </c:pt>
                <c:pt idx="19">
                  <c:v>44.706299999999999</c:v>
                </c:pt>
                <c:pt idx="20">
                  <c:v>44.5167</c:v>
                </c:pt>
                <c:pt idx="21">
                  <c:v>44.348499999999994</c:v>
                </c:pt>
                <c:pt idx="22">
                  <c:v>44.198900000000002</c:v>
                </c:pt>
                <c:pt idx="23">
                  <c:v>44.064900000000002</c:v>
                </c:pt>
                <c:pt idx="24">
                  <c:v>41.954499999999996</c:v>
                </c:pt>
                <c:pt idx="25">
                  <c:v>41.406199999999998</c:v>
                </c:pt>
                <c:pt idx="26">
                  <c:v>40.8748</c:v>
                </c:pt>
                <c:pt idx="27">
                  <c:v>40.406700000000001</c:v>
                </c:pt>
                <c:pt idx="28">
                  <c:v>40.316499999999998</c:v>
                </c:pt>
                <c:pt idx="29">
                  <c:v>40.435300000000005</c:v>
                </c:pt>
                <c:pt idx="30">
                  <c:v>40.585900000000002</c:v>
                </c:pt>
                <c:pt idx="31">
                  <c:v>40.348099999999995</c:v>
                </c:pt>
                <c:pt idx="32">
                  <c:v>40.131299999999996</c:v>
                </c:pt>
                <c:pt idx="33">
                  <c:v>39.931399999999996</c:v>
                </c:pt>
                <c:pt idx="34">
                  <c:v>39.7453</c:v>
                </c:pt>
                <c:pt idx="35">
                  <c:v>39.567399999999999</c:v>
                </c:pt>
                <c:pt idx="36">
                  <c:v>39.398699999999998</c:v>
                </c:pt>
                <c:pt idx="37">
                  <c:v>39.237700000000004</c:v>
                </c:pt>
                <c:pt idx="38">
                  <c:v>39.083100000000002</c:v>
                </c:pt>
                <c:pt idx="39">
                  <c:v>39.030899999999995</c:v>
                </c:pt>
                <c:pt idx="40">
                  <c:v>38.983799999999995</c:v>
                </c:pt>
                <c:pt idx="41">
                  <c:v>39.000900000000001</c:v>
                </c:pt>
                <c:pt idx="42">
                  <c:v>39.025600000000004</c:v>
                </c:pt>
                <c:pt idx="43">
                  <c:v>39.057299999999998</c:v>
                </c:pt>
                <c:pt idx="44">
                  <c:v>54.584900000000005</c:v>
                </c:pt>
                <c:pt idx="45">
                  <c:v>56.377400000000002</c:v>
                </c:pt>
                <c:pt idx="46">
                  <c:v>58.080100000000002</c:v>
                </c:pt>
                <c:pt idx="47">
                  <c:v>59.7669</c:v>
                </c:pt>
                <c:pt idx="48">
                  <c:v>61.365899999999996</c:v>
                </c:pt>
                <c:pt idx="49">
                  <c:v>62.8962</c:v>
                </c:pt>
                <c:pt idx="50">
                  <c:v>64.364199999999997</c:v>
                </c:pt>
                <c:pt idx="51">
                  <c:v>65.761800000000008</c:v>
                </c:pt>
                <c:pt idx="52">
                  <c:v>82.726900000000001</c:v>
                </c:pt>
                <c:pt idx="53">
                  <c:v>100.5749</c:v>
                </c:pt>
                <c:pt idx="54">
                  <c:v>119.009</c:v>
                </c:pt>
                <c:pt idx="55">
                  <c:v>137.90099999999998</c:v>
                </c:pt>
                <c:pt idx="56">
                  <c:v>157.13120000000001</c:v>
                </c:pt>
                <c:pt idx="57">
                  <c:v>161.61009999999999</c:v>
                </c:pt>
                <c:pt idx="58">
                  <c:v>165.48919999999998</c:v>
                </c:pt>
                <c:pt idx="59">
                  <c:v>168.39160000000001</c:v>
                </c:pt>
                <c:pt idx="60">
                  <c:v>170.9247</c:v>
                </c:pt>
                <c:pt idx="61">
                  <c:v>173.16420000000002</c:v>
                </c:pt>
                <c:pt idx="62">
                  <c:v>173.62520000000001</c:v>
                </c:pt>
                <c:pt idx="63">
                  <c:v>173.81189999999998</c:v>
                </c:pt>
                <c:pt idx="64">
                  <c:v>177.7884</c:v>
                </c:pt>
                <c:pt idx="65">
                  <c:v>178.40790000000001</c:v>
                </c:pt>
                <c:pt idx="66">
                  <c:v>178.7551</c:v>
                </c:pt>
                <c:pt idx="67">
                  <c:v>183.73600000000002</c:v>
                </c:pt>
                <c:pt idx="68">
                  <c:v>188.77119999999999</c:v>
                </c:pt>
                <c:pt idx="69">
                  <c:v>193.85429999999999</c:v>
                </c:pt>
                <c:pt idx="70">
                  <c:v>198.95840000000001</c:v>
                </c:pt>
                <c:pt idx="71">
                  <c:v>204.06010000000001</c:v>
                </c:pt>
                <c:pt idx="72">
                  <c:v>206.74719999999999</c:v>
                </c:pt>
                <c:pt idx="73">
                  <c:v>209.23090000000002</c:v>
                </c:pt>
                <c:pt idx="74">
                  <c:v>211.59010000000001</c:v>
                </c:pt>
                <c:pt idx="75">
                  <c:v>213.84950000000001</c:v>
                </c:pt>
                <c:pt idx="76">
                  <c:v>216.0317</c:v>
                </c:pt>
                <c:pt idx="77">
                  <c:v>216.91460000000001</c:v>
                </c:pt>
                <c:pt idx="78">
                  <c:v>217.75479999999999</c:v>
                </c:pt>
                <c:pt idx="79">
                  <c:v>219.50389999999999</c:v>
                </c:pt>
                <c:pt idx="80">
                  <c:v>221.6063</c:v>
                </c:pt>
                <c:pt idx="81">
                  <c:v>223.66669999999999</c:v>
                </c:pt>
                <c:pt idx="82">
                  <c:v>224.5684</c:v>
                </c:pt>
                <c:pt idx="83">
                  <c:v>225.41080000000002</c:v>
                </c:pt>
                <c:pt idx="84">
                  <c:v>219.96420000000001</c:v>
                </c:pt>
                <c:pt idx="85">
                  <c:v>219.8235</c:v>
                </c:pt>
                <c:pt idx="86">
                  <c:v>219.75359999999998</c:v>
                </c:pt>
                <c:pt idx="87">
                  <c:v>219.74290000000002</c:v>
                </c:pt>
                <c:pt idx="88">
                  <c:v>219.7764</c:v>
                </c:pt>
                <c:pt idx="89">
                  <c:v>219.7679</c:v>
                </c:pt>
                <c:pt idx="90">
                  <c:v>219.78259999999997</c:v>
                </c:pt>
                <c:pt idx="91">
                  <c:v>219.81390000000002</c:v>
                </c:pt>
                <c:pt idx="92">
                  <c:v>231.90719999999999</c:v>
                </c:pt>
                <c:pt idx="93">
                  <c:v>244.60399999999998</c:v>
                </c:pt>
                <c:pt idx="94">
                  <c:v>257.7192</c:v>
                </c:pt>
                <c:pt idx="95">
                  <c:v>271.16250000000002</c:v>
                </c:pt>
                <c:pt idx="96">
                  <c:v>284.8639</c:v>
                </c:pt>
                <c:pt idx="97">
                  <c:v>286.94659999999999</c:v>
                </c:pt>
                <c:pt idx="98">
                  <c:v>288.68939999999998</c:v>
                </c:pt>
                <c:pt idx="99">
                  <c:v>290.24399999999997</c:v>
                </c:pt>
                <c:pt idx="100">
                  <c:v>290.1121</c:v>
                </c:pt>
                <c:pt idx="101">
                  <c:v>289.81709999999998</c:v>
                </c:pt>
                <c:pt idx="102">
                  <c:v>308.0985</c:v>
                </c:pt>
                <c:pt idx="103">
                  <c:v>327.0376</c:v>
                </c:pt>
                <c:pt idx="104">
                  <c:v>346.49160000000001</c:v>
                </c:pt>
                <c:pt idx="105">
                  <c:v>366.3485</c:v>
                </c:pt>
                <c:pt idx="106">
                  <c:v>386.51280000000003</c:v>
                </c:pt>
                <c:pt idx="107">
                  <c:v>388.58159999999998</c:v>
                </c:pt>
                <c:pt idx="108">
                  <c:v>381.74259999999998</c:v>
                </c:pt>
                <c:pt idx="109">
                  <c:v>362.12009999999998</c:v>
                </c:pt>
                <c:pt idx="110">
                  <c:v>343.0883</c:v>
                </c:pt>
                <c:pt idx="111">
                  <c:v>323.08070000000004</c:v>
                </c:pt>
                <c:pt idx="112">
                  <c:v>296.16329999999999</c:v>
                </c:pt>
                <c:pt idx="113">
                  <c:v>285.60240000000005</c:v>
                </c:pt>
                <c:pt idx="114">
                  <c:v>284.99919999999997</c:v>
                </c:pt>
                <c:pt idx="115">
                  <c:v>284.28560000000004</c:v>
                </c:pt>
                <c:pt idx="116">
                  <c:v>283.12130000000002</c:v>
                </c:pt>
                <c:pt idx="117">
                  <c:v>282.16579999999999</c:v>
                </c:pt>
                <c:pt idx="118">
                  <c:v>281.74219999999997</c:v>
                </c:pt>
                <c:pt idx="119">
                  <c:v>281.2201</c:v>
                </c:pt>
                <c:pt idx="120">
                  <c:v>280.7878</c:v>
                </c:pt>
                <c:pt idx="121">
                  <c:v>280.65459999999996</c:v>
                </c:pt>
                <c:pt idx="122">
                  <c:v>282.8365</c:v>
                </c:pt>
                <c:pt idx="123">
                  <c:v>284.69239999999996</c:v>
                </c:pt>
                <c:pt idx="124">
                  <c:v>287.214</c:v>
                </c:pt>
                <c:pt idx="125">
                  <c:v>291.28750000000002</c:v>
                </c:pt>
                <c:pt idx="126">
                  <c:v>303.4486</c:v>
                </c:pt>
                <c:pt idx="127">
                  <c:v>306.3707</c:v>
                </c:pt>
                <c:pt idx="128">
                  <c:v>285.34960000000001</c:v>
                </c:pt>
                <c:pt idx="129">
                  <c:v>248.06050000000002</c:v>
                </c:pt>
                <c:pt idx="130">
                  <c:v>209.51929999999999</c:v>
                </c:pt>
                <c:pt idx="131">
                  <c:v>168.78459999999998</c:v>
                </c:pt>
                <c:pt idx="132">
                  <c:v>122.85639999999999</c:v>
                </c:pt>
                <c:pt idx="133">
                  <c:v>101.46970000000002</c:v>
                </c:pt>
                <c:pt idx="134">
                  <c:v>93.771000000000015</c:v>
                </c:pt>
                <c:pt idx="135">
                  <c:v>82.728400000000008</c:v>
                </c:pt>
                <c:pt idx="136">
                  <c:v>76.787700000000001</c:v>
                </c:pt>
                <c:pt idx="137">
                  <c:v>70.965900000000005</c:v>
                </c:pt>
                <c:pt idx="138">
                  <c:v>64.828699999999998</c:v>
                </c:pt>
                <c:pt idx="139">
                  <c:v>66.598399999999998</c:v>
                </c:pt>
                <c:pt idx="140">
                  <c:v>61.102999999999994</c:v>
                </c:pt>
                <c:pt idx="141">
                  <c:v>50.891300000000001</c:v>
                </c:pt>
                <c:pt idx="142">
                  <c:v>39.824100000000001</c:v>
                </c:pt>
                <c:pt idx="143">
                  <c:v>39.520499999999998</c:v>
                </c:pt>
                <c:pt idx="144">
                  <c:v>43.018799999999999</c:v>
                </c:pt>
                <c:pt idx="145">
                  <c:v>31.076599999999999</c:v>
                </c:pt>
                <c:pt idx="146">
                  <c:v>27.320099999999996</c:v>
                </c:pt>
                <c:pt idx="147">
                  <c:v>21.088300000000004</c:v>
                </c:pt>
                <c:pt idx="148">
                  <c:v>12.069099999999992</c:v>
                </c:pt>
                <c:pt idx="149">
                  <c:v>5.0331000000000046</c:v>
                </c:pt>
                <c:pt idx="150">
                  <c:v>-12.915300000000002</c:v>
                </c:pt>
                <c:pt idx="151">
                  <c:v>-12.915300000000002</c:v>
                </c:pt>
                <c:pt idx="152">
                  <c:v>-12.915300000000002</c:v>
                </c:pt>
                <c:pt idx="153">
                  <c:v>-12.915300000000002</c:v>
                </c:pt>
                <c:pt idx="154">
                  <c:v>-12.915300000000002</c:v>
                </c:pt>
                <c:pt idx="155">
                  <c:v>-12.915300000000002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'LUCE, CDIAC'!$A$2:$A$157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'LUCE, CDIAC'!$K$2:$K$157</c:f>
              <c:numCache>
                <c:formatCode>0.0</c:formatCode>
                <c:ptCount val="156"/>
                <c:pt idx="0">
                  <c:v>87.346900000000005</c:v>
                </c:pt>
                <c:pt idx="1">
                  <c:v>86.91</c:v>
                </c:pt>
                <c:pt idx="2">
                  <c:v>86.938500000000005</c:v>
                </c:pt>
                <c:pt idx="3">
                  <c:v>86.993499999999997</c:v>
                </c:pt>
                <c:pt idx="4">
                  <c:v>87.063000000000002</c:v>
                </c:pt>
                <c:pt idx="5">
                  <c:v>87.145200000000003</c:v>
                </c:pt>
                <c:pt idx="6">
                  <c:v>87.240300000000005</c:v>
                </c:pt>
                <c:pt idx="7">
                  <c:v>87.338499999999996</c:v>
                </c:pt>
                <c:pt idx="8">
                  <c:v>87.434799999999996</c:v>
                </c:pt>
                <c:pt idx="9">
                  <c:v>87.5291</c:v>
                </c:pt>
                <c:pt idx="10">
                  <c:v>87.621799999999993</c:v>
                </c:pt>
                <c:pt idx="11">
                  <c:v>87.7196</c:v>
                </c:pt>
                <c:pt idx="12">
                  <c:v>87.815299999999993</c:v>
                </c:pt>
                <c:pt idx="13">
                  <c:v>87.907499999999999</c:v>
                </c:pt>
                <c:pt idx="14">
                  <c:v>87.997</c:v>
                </c:pt>
                <c:pt idx="15">
                  <c:v>88.081100000000006</c:v>
                </c:pt>
                <c:pt idx="16">
                  <c:v>88.161500000000004</c:v>
                </c:pt>
                <c:pt idx="17">
                  <c:v>88.239599999999996</c:v>
                </c:pt>
                <c:pt idx="18">
                  <c:v>88.312600000000003</c:v>
                </c:pt>
                <c:pt idx="19">
                  <c:v>88.383600000000001</c:v>
                </c:pt>
                <c:pt idx="20">
                  <c:v>88.4499</c:v>
                </c:pt>
                <c:pt idx="21">
                  <c:v>110.0401</c:v>
                </c:pt>
                <c:pt idx="22">
                  <c:v>115.2003</c:v>
                </c:pt>
                <c:pt idx="23">
                  <c:v>118.9247</c:v>
                </c:pt>
                <c:pt idx="24">
                  <c:v>121.7101</c:v>
                </c:pt>
                <c:pt idx="25">
                  <c:v>123.87439999999999</c:v>
                </c:pt>
                <c:pt idx="26">
                  <c:v>125.2495</c:v>
                </c:pt>
                <c:pt idx="27">
                  <c:v>126.4083</c:v>
                </c:pt>
                <c:pt idx="28">
                  <c:v>127.4174</c:v>
                </c:pt>
                <c:pt idx="29">
                  <c:v>128.31970000000001</c:v>
                </c:pt>
                <c:pt idx="30">
                  <c:v>129.14529999999999</c:v>
                </c:pt>
                <c:pt idx="31">
                  <c:v>129.5359</c:v>
                </c:pt>
                <c:pt idx="32">
                  <c:v>129.88249999999999</c:v>
                </c:pt>
                <c:pt idx="33">
                  <c:v>130.19720000000001</c:v>
                </c:pt>
                <c:pt idx="34">
                  <c:v>130.4838</c:v>
                </c:pt>
                <c:pt idx="35">
                  <c:v>130.7499</c:v>
                </c:pt>
                <c:pt idx="36">
                  <c:v>130.9958</c:v>
                </c:pt>
                <c:pt idx="37">
                  <c:v>131.22620000000001</c:v>
                </c:pt>
                <c:pt idx="38">
                  <c:v>131.4435</c:v>
                </c:pt>
                <c:pt idx="39">
                  <c:v>131.6463</c:v>
                </c:pt>
                <c:pt idx="40">
                  <c:v>131.83860000000001</c:v>
                </c:pt>
                <c:pt idx="41">
                  <c:v>148.303</c:v>
                </c:pt>
                <c:pt idx="42">
                  <c:v>152.33799999999999</c:v>
                </c:pt>
                <c:pt idx="43">
                  <c:v>155.249</c:v>
                </c:pt>
                <c:pt idx="44">
                  <c:v>157.4357</c:v>
                </c:pt>
                <c:pt idx="45">
                  <c:v>159.15280000000001</c:v>
                </c:pt>
                <c:pt idx="46">
                  <c:v>160.24870000000001</c:v>
                </c:pt>
                <c:pt idx="47">
                  <c:v>161.14160000000001</c:v>
                </c:pt>
                <c:pt idx="48">
                  <c:v>161.89529999999999</c:v>
                </c:pt>
                <c:pt idx="49">
                  <c:v>162.5557</c:v>
                </c:pt>
                <c:pt idx="50">
                  <c:v>163.14830000000001</c:v>
                </c:pt>
                <c:pt idx="51">
                  <c:v>163.50970000000001</c:v>
                </c:pt>
                <c:pt idx="52">
                  <c:v>163.8322</c:v>
                </c:pt>
                <c:pt idx="53">
                  <c:v>164.12440000000001</c:v>
                </c:pt>
                <c:pt idx="54">
                  <c:v>164.3921</c:v>
                </c:pt>
                <c:pt idx="55">
                  <c:v>164.63890000000001</c:v>
                </c:pt>
                <c:pt idx="56">
                  <c:v>172.78299999999999</c:v>
                </c:pt>
                <c:pt idx="57">
                  <c:v>174.8759</c:v>
                </c:pt>
                <c:pt idx="58">
                  <c:v>176.3878</c:v>
                </c:pt>
                <c:pt idx="59">
                  <c:v>177.53270000000001</c:v>
                </c:pt>
                <c:pt idx="60">
                  <c:v>178.4426</c:v>
                </c:pt>
                <c:pt idx="61">
                  <c:v>179.0479</c:v>
                </c:pt>
                <c:pt idx="62">
                  <c:v>179.5523</c:v>
                </c:pt>
                <c:pt idx="63">
                  <c:v>159.21549999999999</c:v>
                </c:pt>
                <c:pt idx="64">
                  <c:v>154.6764</c:v>
                </c:pt>
                <c:pt idx="65">
                  <c:v>151.40129999999999</c:v>
                </c:pt>
                <c:pt idx="66">
                  <c:v>155.83580000000001</c:v>
                </c:pt>
                <c:pt idx="67">
                  <c:v>155.50399999999999</c:v>
                </c:pt>
                <c:pt idx="68">
                  <c:v>155.3742</c:v>
                </c:pt>
                <c:pt idx="69">
                  <c:v>155.1679</c:v>
                </c:pt>
                <c:pt idx="70">
                  <c:v>154.9375</c:v>
                </c:pt>
                <c:pt idx="71">
                  <c:v>154.613</c:v>
                </c:pt>
                <c:pt idx="72">
                  <c:v>154.29939999999999</c:v>
                </c:pt>
                <c:pt idx="73">
                  <c:v>154.38319999999999</c:v>
                </c:pt>
                <c:pt idx="74">
                  <c:v>154.4794</c:v>
                </c:pt>
                <c:pt idx="75">
                  <c:v>154.58619999999999</c:v>
                </c:pt>
                <c:pt idx="76">
                  <c:v>150.10509999999999</c:v>
                </c:pt>
                <c:pt idx="77">
                  <c:v>149.15790000000001</c:v>
                </c:pt>
                <c:pt idx="78">
                  <c:v>148.56899999999999</c:v>
                </c:pt>
                <c:pt idx="79">
                  <c:v>148.2114</c:v>
                </c:pt>
                <c:pt idx="80">
                  <c:v>148.0027</c:v>
                </c:pt>
                <c:pt idx="81">
                  <c:v>147.97069999999999</c:v>
                </c:pt>
                <c:pt idx="82">
                  <c:v>147.9992</c:v>
                </c:pt>
                <c:pt idx="83">
                  <c:v>148.06540000000001</c:v>
                </c:pt>
                <c:pt idx="84">
                  <c:v>148.1542</c:v>
                </c:pt>
                <c:pt idx="85">
                  <c:v>148.25550000000001</c:v>
                </c:pt>
                <c:pt idx="86">
                  <c:v>165.49440000000001</c:v>
                </c:pt>
                <c:pt idx="87">
                  <c:v>169.71369999999999</c:v>
                </c:pt>
                <c:pt idx="88">
                  <c:v>172.84270000000001</c:v>
                </c:pt>
                <c:pt idx="89">
                  <c:v>175.23490000000001</c:v>
                </c:pt>
                <c:pt idx="90">
                  <c:v>177.1276</c:v>
                </c:pt>
                <c:pt idx="91">
                  <c:v>179.6268</c:v>
                </c:pt>
                <c:pt idx="92">
                  <c:v>182.1978</c:v>
                </c:pt>
                <c:pt idx="93">
                  <c:v>184.71969999999999</c:v>
                </c:pt>
                <c:pt idx="94">
                  <c:v>187.18010000000001</c:v>
                </c:pt>
                <c:pt idx="95">
                  <c:v>189.57390000000001</c:v>
                </c:pt>
                <c:pt idx="96">
                  <c:v>263.14229999999998</c:v>
                </c:pt>
                <c:pt idx="97">
                  <c:v>281.65539999999999</c:v>
                </c:pt>
                <c:pt idx="98">
                  <c:v>295.39879999999999</c:v>
                </c:pt>
                <c:pt idx="99">
                  <c:v>305.11799999999999</c:v>
                </c:pt>
                <c:pt idx="100">
                  <c:v>313.38940000000002</c:v>
                </c:pt>
                <c:pt idx="101">
                  <c:v>319.79750000000001</c:v>
                </c:pt>
                <c:pt idx="102">
                  <c:v>327.76049999999998</c:v>
                </c:pt>
                <c:pt idx="103">
                  <c:v>284.30200000000002</c:v>
                </c:pt>
                <c:pt idx="104">
                  <c:v>280.99970000000002</c:v>
                </c:pt>
                <c:pt idx="105">
                  <c:v>281.03640000000001</c:v>
                </c:pt>
                <c:pt idx="106">
                  <c:v>280.35320000000002</c:v>
                </c:pt>
                <c:pt idx="107">
                  <c:v>280.66649999999998</c:v>
                </c:pt>
                <c:pt idx="108">
                  <c:v>275.8913</c:v>
                </c:pt>
                <c:pt idx="109">
                  <c:v>276.80560000000003</c:v>
                </c:pt>
                <c:pt idx="110">
                  <c:v>278.8759</c:v>
                </c:pt>
                <c:pt idx="111">
                  <c:v>282.40359999999998</c:v>
                </c:pt>
                <c:pt idx="112">
                  <c:v>271.75560000000002</c:v>
                </c:pt>
                <c:pt idx="113">
                  <c:v>274.4314</c:v>
                </c:pt>
                <c:pt idx="114">
                  <c:v>269.65730000000002</c:v>
                </c:pt>
                <c:pt idx="115">
                  <c:v>274.83199999999999</c:v>
                </c:pt>
                <c:pt idx="116">
                  <c:v>280.13040000000001</c:v>
                </c:pt>
                <c:pt idx="117">
                  <c:v>285.62020000000001</c:v>
                </c:pt>
                <c:pt idx="118">
                  <c:v>225.02369999999999</c:v>
                </c:pt>
                <c:pt idx="119">
                  <c:v>216.90350000000001</c:v>
                </c:pt>
                <c:pt idx="120">
                  <c:v>211.99170000000001</c:v>
                </c:pt>
                <c:pt idx="121">
                  <c:v>206.3663</c:v>
                </c:pt>
                <c:pt idx="122">
                  <c:v>205.68969999999999</c:v>
                </c:pt>
                <c:pt idx="123">
                  <c:v>231.78710000000001</c:v>
                </c:pt>
                <c:pt idx="124">
                  <c:v>250.41130000000001</c:v>
                </c:pt>
                <c:pt idx="125">
                  <c:v>253.95769999999999</c:v>
                </c:pt>
                <c:pt idx="126">
                  <c:v>284.9271</c:v>
                </c:pt>
                <c:pt idx="127">
                  <c:v>306.56720000000001</c:v>
                </c:pt>
                <c:pt idx="128">
                  <c:v>321.22449999999998</c:v>
                </c:pt>
                <c:pt idx="129">
                  <c:v>335.65230000000003</c:v>
                </c:pt>
                <c:pt idx="130">
                  <c:v>344.11279999999999</c:v>
                </c:pt>
                <c:pt idx="131">
                  <c:v>386.47059999999999</c:v>
                </c:pt>
                <c:pt idx="132">
                  <c:v>393.29719999999998</c:v>
                </c:pt>
                <c:pt idx="133">
                  <c:v>398.1764</c:v>
                </c:pt>
                <c:pt idx="134">
                  <c:v>403.41359999999997</c:v>
                </c:pt>
                <c:pt idx="135">
                  <c:v>405.89609999999999</c:v>
                </c:pt>
                <c:pt idx="136">
                  <c:v>403.0736</c:v>
                </c:pt>
                <c:pt idx="137">
                  <c:v>403.58519999999999</c:v>
                </c:pt>
                <c:pt idx="138">
                  <c:v>410.73340000000002</c:v>
                </c:pt>
                <c:pt idx="139">
                  <c:v>418.58879999999999</c:v>
                </c:pt>
                <c:pt idx="140">
                  <c:v>424.46089999999998</c:v>
                </c:pt>
                <c:pt idx="141">
                  <c:v>507.95620000000002</c:v>
                </c:pt>
                <c:pt idx="142">
                  <c:v>528.42740000000003</c:v>
                </c:pt>
                <c:pt idx="143">
                  <c:v>543.73260000000005</c:v>
                </c:pt>
                <c:pt idx="144">
                  <c:v>539.2242</c:v>
                </c:pt>
                <c:pt idx="145">
                  <c:v>537.68700000000001</c:v>
                </c:pt>
                <c:pt idx="146">
                  <c:v>534.99720000000002</c:v>
                </c:pt>
                <c:pt idx="147">
                  <c:v>528.50900000000001</c:v>
                </c:pt>
                <c:pt idx="148">
                  <c:v>523.23739999999998</c:v>
                </c:pt>
                <c:pt idx="149">
                  <c:v>508.69439999999997</c:v>
                </c:pt>
                <c:pt idx="150">
                  <c:v>497.51389999999998</c:v>
                </c:pt>
                <c:pt idx="151">
                  <c:v>478.53289999999998</c:v>
                </c:pt>
                <c:pt idx="152">
                  <c:v>631.69600000000003</c:v>
                </c:pt>
                <c:pt idx="153">
                  <c:v>669.29750000000001</c:v>
                </c:pt>
                <c:pt idx="154">
                  <c:v>697.84320000000002</c:v>
                </c:pt>
                <c:pt idx="155">
                  <c:v>619.69370000000004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monthly_mlo!#REF!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10904"/>
        <c:axId val="328211296"/>
      </c:lineChart>
      <c:catAx>
        <c:axId val="32821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211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2821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210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Atmospheric Concentration of CO2, ppm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Calc'!$A$6:$A$61</c:f>
              <c:numCache>
                <c:formatCode>General</c:formatCode>
                <c:ptCount val="56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</c:numCache>
            </c:numRef>
          </c:cat>
          <c:val>
            <c:numRef>
              <c:f>'Main Calc'!$A$7:$A$61</c:f>
              <c:numCache>
                <c:formatCode>General</c:formatCode>
                <c:ptCount val="5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</c:numCache>
            </c:numRef>
          </c:val>
          <c:smooth val="0"/>
        </c:ser>
        <c:ser>
          <c:idx val="1"/>
          <c:order val="1"/>
          <c:tx>
            <c:v>Measured, ppm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Calc'!$A$6:$A$61</c:f>
              <c:numCache>
                <c:formatCode>General</c:formatCode>
                <c:ptCount val="56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</c:numCache>
            </c:numRef>
          </c:cat>
          <c:val>
            <c:numRef>
              <c:f>'Main Calc'!$B$7:$B$61</c:f>
              <c:numCache>
                <c:formatCode>#,##0.00</c:formatCode>
                <c:ptCount val="55"/>
                <c:pt idx="0">
                  <c:v>316.34599165527453</c:v>
                </c:pt>
                <c:pt idx="1">
                  <c:v>317.00198331054912</c:v>
                </c:pt>
                <c:pt idx="2">
                  <c:v>317.85714163249031</c:v>
                </c:pt>
                <c:pt idx="3">
                  <c:v>318.48563328776493</c:v>
                </c:pt>
                <c:pt idx="4">
                  <c:v>319.03412494303939</c:v>
                </c:pt>
                <c:pt idx="5">
                  <c:v>319.65094993164729</c:v>
                </c:pt>
                <c:pt idx="6">
                  <c:v>320.75110825358854</c:v>
                </c:pt>
                <c:pt idx="7">
                  <c:v>321.81126657552977</c:v>
                </c:pt>
                <c:pt idx="8">
                  <c:v>322.46309156413759</c:v>
                </c:pt>
                <c:pt idx="9">
                  <c:v>323.57658321941221</c:v>
                </c:pt>
                <c:pt idx="10">
                  <c:v>325.00507487468678</c:v>
                </c:pt>
                <c:pt idx="11">
                  <c:v>325.91439986329465</c:v>
                </c:pt>
                <c:pt idx="12">
                  <c:v>326.97789151856915</c:v>
                </c:pt>
                <c:pt idx="13">
                  <c:v>328.28388317384372</c:v>
                </c:pt>
                <c:pt idx="14">
                  <c:v>329.4615414957849</c:v>
                </c:pt>
                <c:pt idx="15">
                  <c:v>330.33753315105946</c:v>
                </c:pt>
                <c:pt idx="16">
                  <c:v>331.53935813966734</c:v>
                </c:pt>
                <c:pt idx="17">
                  <c:v>332.7570164616086</c:v>
                </c:pt>
                <c:pt idx="18">
                  <c:v>334.55800811688312</c:v>
                </c:pt>
                <c:pt idx="19">
                  <c:v>335.99066643882429</c:v>
                </c:pt>
                <c:pt idx="20">
                  <c:v>337.7299914274322</c:v>
                </c:pt>
                <c:pt idx="21">
                  <c:v>339.25931641604006</c:v>
                </c:pt>
                <c:pt idx="22">
                  <c:v>340.47947473798138</c:v>
                </c:pt>
                <c:pt idx="23">
                  <c:v>341.70879972658918</c:v>
                </c:pt>
                <c:pt idx="24">
                  <c:v>343.71229138186379</c:v>
                </c:pt>
                <c:pt idx="25">
                  <c:v>345.04661637047167</c:v>
                </c:pt>
                <c:pt idx="26">
                  <c:v>346.38594135907948</c:v>
                </c:pt>
                <c:pt idx="27">
                  <c:v>348.10609968102074</c:v>
                </c:pt>
                <c:pt idx="28">
                  <c:v>350.27209133629526</c:v>
                </c:pt>
                <c:pt idx="29">
                  <c:v>351.98641632490319</c:v>
                </c:pt>
                <c:pt idx="30">
                  <c:v>353.36574131351108</c:v>
                </c:pt>
                <c:pt idx="31">
                  <c:v>354.70839963545222</c:v>
                </c:pt>
                <c:pt idx="32">
                  <c:v>355.82189129072685</c:v>
                </c:pt>
                <c:pt idx="33">
                  <c:v>356.60121627933466</c:v>
                </c:pt>
                <c:pt idx="34">
                  <c:v>358.07387460127592</c:v>
                </c:pt>
                <c:pt idx="35">
                  <c:v>360.02736625655047</c:v>
                </c:pt>
                <c:pt idx="36">
                  <c:v>361.79252457849168</c:v>
                </c:pt>
                <c:pt idx="37">
                  <c:v>363.1685162337663</c:v>
                </c:pt>
                <c:pt idx="38">
                  <c:v>365.23450788904074</c:v>
                </c:pt>
                <c:pt idx="39">
                  <c:v>367.77633287764866</c:v>
                </c:pt>
                <c:pt idx="40">
                  <c:v>369.00732453292323</c:v>
                </c:pt>
                <c:pt idx="41">
                  <c:v>370.49748285486442</c:v>
                </c:pt>
                <c:pt idx="42">
                  <c:v>372.413474510139</c:v>
                </c:pt>
                <c:pt idx="43">
                  <c:v>374.64863283208024</c:v>
                </c:pt>
                <c:pt idx="44">
                  <c:v>376.59545782068813</c:v>
                </c:pt>
                <c:pt idx="45">
                  <c:v>378.54561614262934</c:v>
                </c:pt>
                <c:pt idx="46">
                  <c:v>380.77494113123726</c:v>
                </c:pt>
                <c:pt idx="47">
                  <c:v>382.69259945317839</c:v>
                </c:pt>
                <c:pt idx="48">
                  <c:v>384.78692444178637</c:v>
                </c:pt>
                <c:pt idx="49">
                  <c:v>386.37708276372751</c:v>
                </c:pt>
                <c:pt idx="50">
                  <c:v>388.5139077523354</c:v>
                </c:pt>
                <c:pt idx="51">
                  <c:v>390.71573274094328</c:v>
                </c:pt>
                <c:pt idx="52">
                  <c:v>392.62089106288448</c:v>
                </c:pt>
                <c:pt idx="53">
                  <c:v>395.33688271815902</c:v>
                </c:pt>
                <c:pt idx="54">
                  <c:v>397.49037437343361</c:v>
                </c:pt>
              </c:numCache>
            </c:numRef>
          </c:val>
          <c:smooth val="0"/>
        </c:ser>
        <c:ser>
          <c:idx val="2"/>
          <c:order val="2"/>
          <c:tx>
            <c:v>Calculated, ppm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'Main Calc'!$A$6:$A$61</c:f>
              <c:numCache>
                <c:formatCode>General</c:formatCode>
                <c:ptCount val="56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</c:numCache>
            </c:numRef>
          </c:cat>
          <c:val>
            <c:numRef>
              <c:f>'Main Calc'!$T$7:$T$61</c:f>
              <c:numCache>
                <c:formatCode>0.00</c:formatCode>
                <c:ptCount val="55"/>
                <c:pt idx="0">
                  <c:v>316.16942199941144</c:v>
                </c:pt>
                <c:pt idx="1">
                  <c:v>316.84983703842533</c:v>
                </c:pt>
                <c:pt idx="2">
                  <c:v>317.5564094228493</c:v>
                </c:pt>
                <c:pt idx="3">
                  <c:v>318.29423124216163</c:v>
                </c:pt>
                <c:pt idx="4">
                  <c:v>319.08828013878656</c:v>
                </c:pt>
                <c:pt idx="5">
                  <c:v>319.94282483000586</c:v>
                </c:pt>
                <c:pt idx="6">
                  <c:v>320.84771897017106</c:v>
                </c:pt>
                <c:pt idx="7">
                  <c:v>321.81890018818871</c:v>
                </c:pt>
                <c:pt idx="8">
                  <c:v>322.82072630810489</c:v>
                </c:pt>
                <c:pt idx="9">
                  <c:v>323.84984578391334</c:v>
                </c:pt>
                <c:pt idx="10">
                  <c:v>324.95465141498391</c:v>
                </c:pt>
                <c:pt idx="11">
                  <c:v>326.13817614005194</c:v>
                </c:pt>
                <c:pt idx="12">
                  <c:v>327.30404018871923</c:v>
                </c:pt>
                <c:pt idx="13">
                  <c:v>328.50952991004112</c:v>
                </c:pt>
                <c:pt idx="14">
                  <c:v>329.78895184288001</c:v>
                </c:pt>
                <c:pt idx="15">
                  <c:v>331.05236909925122</c:v>
                </c:pt>
                <c:pt idx="16">
                  <c:v>332.2782085777859</c:v>
                </c:pt>
                <c:pt idx="17">
                  <c:v>333.62555524118414</c:v>
                </c:pt>
                <c:pt idx="18">
                  <c:v>335.01990339088718</c:v>
                </c:pt>
                <c:pt idx="19">
                  <c:v>336.41459434967203</c:v>
                </c:pt>
                <c:pt idx="20">
                  <c:v>337.89331825282932</c:v>
                </c:pt>
                <c:pt idx="21">
                  <c:v>339.30445964307563</c:v>
                </c:pt>
                <c:pt idx="22">
                  <c:v>340.63144258007208</c:v>
                </c:pt>
                <c:pt idx="23">
                  <c:v>342.00381898308638</c:v>
                </c:pt>
                <c:pt idx="24">
                  <c:v>343.36544051679851</c:v>
                </c:pt>
                <c:pt idx="25">
                  <c:v>344.80283711164657</c:v>
                </c:pt>
                <c:pt idx="26">
                  <c:v>346.29287711643519</c:v>
                </c:pt>
                <c:pt idx="27">
                  <c:v>347.83626394313069</c:v>
                </c:pt>
                <c:pt idx="28">
                  <c:v>349.41887865910439</c:v>
                </c:pt>
                <c:pt idx="29">
                  <c:v>351.07648587415315</c:v>
                </c:pt>
                <c:pt idx="30">
                  <c:v>352.7651395917149</c:v>
                </c:pt>
                <c:pt idx="31">
                  <c:v>354.43572795155541</c:v>
                </c:pt>
                <c:pt idx="32">
                  <c:v>356.14494683843913</c:v>
                </c:pt>
                <c:pt idx="33">
                  <c:v>357.7558440112831</c:v>
                </c:pt>
                <c:pt idx="34">
                  <c:v>359.33300295226832</c:v>
                </c:pt>
                <c:pt idx="35">
                  <c:v>360.92135713062464</c:v>
                </c:pt>
                <c:pt idx="36">
                  <c:v>362.53027162191722</c:v>
                </c:pt>
                <c:pt idx="37">
                  <c:v>364.15964380372191</c:v>
                </c:pt>
                <c:pt idx="38">
                  <c:v>366.15105322935358</c:v>
                </c:pt>
                <c:pt idx="39">
                  <c:v>367.80806108242103</c:v>
                </c:pt>
                <c:pt idx="40">
                  <c:v>369.31452111454109</c:v>
                </c:pt>
                <c:pt idx="41">
                  <c:v>370.79115630753563</c:v>
                </c:pt>
                <c:pt idx="42">
                  <c:v>372.26998507820758</c:v>
                </c:pt>
                <c:pt idx="43">
                  <c:v>373.9143494381147</c:v>
                </c:pt>
                <c:pt idx="44">
                  <c:v>375.65401182783535</c:v>
                </c:pt>
                <c:pt idx="45">
                  <c:v>377.60689990441307</c:v>
                </c:pt>
                <c:pt idx="46">
                  <c:v>379.62277208405044</c:v>
                </c:pt>
                <c:pt idx="47">
                  <c:v>381.714683594024</c:v>
                </c:pt>
                <c:pt idx="48">
                  <c:v>383.85184246366032</c:v>
                </c:pt>
                <c:pt idx="49">
                  <c:v>385.92935202466651</c:v>
                </c:pt>
                <c:pt idx="50">
                  <c:v>387.99802856078361</c:v>
                </c:pt>
                <c:pt idx="51">
                  <c:v>390.26389995905345</c:v>
                </c:pt>
                <c:pt idx="52">
                  <c:v>392.62250861312071</c:v>
                </c:pt>
                <c:pt idx="53">
                  <c:v>395.02921626590955</c:v>
                </c:pt>
                <c:pt idx="54">
                  <c:v>397.47369121501981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12080"/>
        <c:axId val="328212472"/>
      </c:lineChart>
      <c:dateAx>
        <c:axId val="328212080"/>
        <c:scaling>
          <c:orientation val="minMax"/>
          <c:max val="2013"/>
          <c:min val="19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12472"/>
        <c:crosses val="autoZero"/>
        <c:auto val="0"/>
        <c:lblOffset val="100"/>
        <c:baseTimeUnit val="days"/>
        <c:majorUnit val="5"/>
        <c:majorTimeUnit val="days"/>
      </c:dateAx>
      <c:valAx>
        <c:axId val="328212472"/>
        <c:scaling>
          <c:orientation val="minMax"/>
          <c:max val="40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12080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CO2 Sinks, ppm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cat>
          <c:val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val>
          <c:smooth val="0"/>
        </c:ser>
        <c:ser>
          <c:idx val="1"/>
          <c:order val="1"/>
          <c:tx>
            <c:v>Apparent Sinks, ppm</c:v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cat>
          <c:val>
            <c:numRef>
              <c:f>'Main Calc'!$N$9:$N$59</c:f>
              <c:numCache>
                <c:formatCode>0.00</c:formatCode>
                <c:ptCount val="51"/>
                <c:pt idx="0">
                  <c:v>-0.87079131527605358</c:v>
                </c:pt>
                <c:pt idx="1">
                  <c:v>-1.1410345931248724</c:v>
                </c:pt>
                <c:pt idx="2">
                  <c:v>-1.2901340382808104</c:v>
                </c:pt>
                <c:pt idx="3">
                  <c:v>-1.296149830000719</c:v>
                </c:pt>
                <c:pt idx="4">
                  <c:v>-0.87807471262981163</c:v>
                </c:pt>
                <c:pt idx="5">
                  <c:v>-1.0001489763942364</c:v>
                </c:pt>
                <c:pt idx="6">
                  <c:v>-1.4560708714007222</c:v>
                </c:pt>
                <c:pt idx="7">
                  <c:v>-1.039175864998525</c:v>
                </c:pt>
                <c:pt idx="8">
                  <c:v>-0.81781649666738465</c:v>
                </c:pt>
                <c:pt idx="9">
                  <c:v>-1.4349771880886792</c:v>
                </c:pt>
                <c:pt idx="10">
                  <c:v>-1.2837981441279718</c:v>
                </c:pt>
                <c:pt idx="11">
                  <c:v>-1.1012639998684115</c:v>
                </c:pt>
                <c:pt idx="12">
                  <c:v>-1.3245610549260838</c:v>
                </c:pt>
                <c:pt idx="13">
                  <c:v>-1.6325444095995323</c:v>
                </c:pt>
                <c:pt idx="14">
                  <c:v>-1.2911754381953617</c:v>
                </c:pt>
                <c:pt idx="15">
                  <c:v>-1.4182358308543037</c:v>
                </c:pt>
                <c:pt idx="16">
                  <c:v>-0.90541039338105467</c:v>
                </c:pt>
                <c:pt idx="17">
                  <c:v>-1.2984129542005225</c:v>
                </c:pt>
                <c:pt idx="18">
                  <c:v>-1.1001116311104053</c:v>
                </c:pt>
                <c:pt idx="19">
                  <c:v>-1.2683275935517559</c:v>
                </c:pt>
                <c:pt idx="20">
                  <c:v>-1.517955207721513</c:v>
                </c:pt>
                <c:pt idx="21">
                  <c:v>-1.5773331419939929</c:v>
                </c:pt>
                <c:pt idx="22">
                  <c:v>-0.81635469555765106</c:v>
                </c:pt>
                <c:pt idx="23">
                  <c:v>-1.5850518786563157</c:v>
                </c:pt>
                <c:pt idx="24">
                  <c:v>-1.6577727493349945</c:v>
                </c:pt>
                <c:pt idx="25">
                  <c:v>-1.3562821390062476</c:v>
                </c:pt>
                <c:pt idx="26">
                  <c:v>-0.97660330844719967</c:v>
                </c:pt>
                <c:pt idx="27">
                  <c:v>-1.5308734749003952</c:v>
                </c:pt>
                <c:pt idx="28">
                  <c:v>-1.9258393306409354</c:v>
                </c:pt>
                <c:pt idx="29">
                  <c:v>-1.9739016439145964</c:v>
                </c:pt>
                <c:pt idx="30">
                  <c:v>-2.2708446656814099</c:v>
                </c:pt>
                <c:pt idx="31">
                  <c:v>-2.5365094117336313</c:v>
                </c:pt>
                <c:pt idx="32">
                  <c:v>-1.8375422755832878</c:v>
                </c:pt>
                <c:pt idx="33">
                  <c:v>-1.3954199964540059</c:v>
                </c:pt>
                <c:pt idx="34">
                  <c:v>-1.6320247766503346</c:v>
                </c:pt>
                <c:pt idx="35">
                  <c:v>-2.0697189721261506</c:v>
                </c:pt>
                <c:pt idx="36">
                  <c:v>-1.7701829682241219</c:v>
                </c:pt>
                <c:pt idx="37">
                  <c:v>-0.99469107748561703</c:v>
                </c:pt>
                <c:pt idx="38">
                  <c:v>-2.1838854863631258</c:v>
                </c:pt>
                <c:pt idx="39">
                  <c:v>-1.9211763527737755</c:v>
                </c:pt>
                <c:pt idx="40">
                  <c:v>-1.5232986319030295</c:v>
                </c:pt>
                <c:pt idx="41">
                  <c:v>-1.3954678593891652</c:v>
                </c:pt>
                <c:pt idx="42">
                  <c:v>-1.807787535018722</c:v>
                </c:pt>
                <c:pt idx="43">
                  <c:v>-2.048030812867637</c:v>
                </c:pt>
                <c:pt idx="44">
                  <c:v>-1.8659192038193773</c:v>
                </c:pt>
                <c:pt idx="45">
                  <c:v>-2.288795004075574</c:v>
                </c:pt>
                <c:pt idx="46">
                  <c:v>-2.1938721163246466</c:v>
                </c:pt>
                <c:pt idx="47">
                  <c:v>-2.6756752991895159</c:v>
                </c:pt>
                <c:pt idx="48">
                  <c:v>-2.1564207640752731</c:v>
                </c:pt>
                <c:pt idx="49">
                  <c:v>-2.3247066777861338</c:v>
                </c:pt>
                <c:pt idx="50">
                  <c:v>-2.7536420011391254</c:v>
                </c:pt>
              </c:numCache>
            </c:numRef>
          </c:val>
          <c:smooth val="0"/>
        </c:ser>
        <c:ser>
          <c:idx val="2"/>
          <c:order val="2"/>
          <c:tx>
            <c:v>Calculated Sinks, ppm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cat>
          <c:val>
            <c:numRef>
              <c:f>'Main Calc'!$O$9:$O$59</c:f>
              <c:numCache>
                <c:formatCode>0.00</c:formatCode>
                <c:ptCount val="51"/>
                <c:pt idx="0">
                  <c:v>-1.0220316643727017</c:v>
                </c:pt>
                <c:pt idx="1">
                  <c:v>-1.0369511370638784</c:v>
                </c:pt>
                <c:pt idx="2">
                  <c:v>-1.0479160822055185</c:v>
                </c:pt>
                <c:pt idx="3">
                  <c:v>-1.0574853117414365</c:v>
                </c:pt>
                <c:pt idx="4">
                  <c:v>-1.0682467150239083</c:v>
                </c:pt>
                <c:pt idx="5">
                  <c:v>-1.0874405667576019</c:v>
                </c:pt>
                <c:pt idx="6">
                  <c:v>-1.1059365606884355</c:v>
                </c:pt>
                <c:pt idx="7">
                  <c:v>-1.1173085895484081</c:v>
                </c:pt>
                <c:pt idx="8">
                  <c:v>-1.1367350605497224</c:v>
                </c:pt>
                <c:pt idx="9">
                  <c:v>-1.1616571617485558</c:v>
                </c:pt>
                <c:pt idx="10">
                  <c:v>-1.1775216502144386</c:v>
                </c:pt>
                <c:pt idx="11">
                  <c:v>-1.196075798962176</c:v>
                </c:pt>
                <c:pt idx="12">
                  <c:v>-1.2188607106397515</c:v>
                </c:pt>
                <c:pt idx="13">
                  <c:v>-1.2394066618664847</c:v>
                </c:pt>
                <c:pt idx="14">
                  <c:v>-1.2546896021633183</c:v>
                </c:pt>
                <c:pt idx="15">
                  <c:v>-1.275657175812613</c:v>
                </c:pt>
                <c:pt idx="16">
                  <c:v>-1.2969009848422071</c:v>
                </c:pt>
                <c:pt idx="17">
                  <c:v>-1.3283218868301705</c:v>
                </c:pt>
                <c:pt idx="18">
                  <c:v>-1.3533166815501341</c:v>
                </c:pt>
                <c:pt idx="19">
                  <c:v>-1.3836617194253567</c:v>
                </c:pt>
                <c:pt idx="20">
                  <c:v>-1.4103430038355649</c:v>
                </c:pt>
                <c:pt idx="21">
                  <c:v>-1.4316304289778388</c:v>
                </c:pt>
                <c:pt idx="22">
                  <c:v>-1.4530777798665981</c:v>
                </c:pt>
                <c:pt idx="23">
                  <c:v>-1.4880315869815406</c:v>
                </c:pt>
                <c:pt idx="24">
                  <c:v>-1.511310814602808</c:v>
                </c:pt>
                <c:pt idx="25">
                  <c:v>-1.5346772744494317</c:v>
                </c:pt>
                <c:pt idx="26">
                  <c:v>-1.5646879221274508</c:v>
                </c:pt>
                <c:pt idx="27">
                  <c:v>-1.6024767765665093</c:v>
                </c:pt>
                <c:pt idx="28">
                  <c:v>-1.6323856533149448</c:v>
                </c:pt>
                <c:pt idx="29">
                  <c:v>-1.6564499709644298</c:v>
                </c:pt>
                <c:pt idx="30">
                  <c:v>-1.6798745856279584</c:v>
                </c:pt>
                <c:pt idx="31">
                  <c:v>-1.6993010566292728</c:v>
                </c:pt>
                <c:pt idx="32">
                  <c:v>-1.7128975072358605</c:v>
                </c:pt>
                <c:pt idx="33">
                  <c:v>-1.7385901597586852</c:v>
                </c:pt>
                <c:pt idx="34">
                  <c:v>-1.7726716446200519</c:v>
                </c:pt>
                <c:pt idx="35">
                  <c:v>-1.8034673823262874</c:v>
                </c:pt>
                <c:pt idx="36">
                  <c:v>-1.8274735451588684</c:v>
                </c:pt>
                <c:pt idx="37">
                  <c:v>-1.8635177550907762</c:v>
                </c:pt>
                <c:pt idx="38">
                  <c:v>-1.9078635651358717</c:v>
                </c:pt>
                <c:pt idx="39">
                  <c:v>-1.9293399934330855</c:v>
                </c:pt>
                <c:pt idx="40">
                  <c:v>-1.95533795874466</c:v>
                </c:pt>
                <c:pt idx="41">
                  <c:v>-1.9887652019158464</c:v>
                </c:pt>
                <c:pt idx="42">
                  <c:v>-2.0277607688056838</c:v>
                </c:pt>
                <c:pt idx="43">
                  <c:v>-2.0617259440332409</c:v>
                </c:pt>
                <c:pt idx="44">
                  <c:v>-2.0957492740777024</c:v>
                </c:pt>
                <c:pt idx="45">
                  <c:v>-2.1346430700379564</c:v>
                </c:pt>
                <c:pt idx="46">
                  <c:v>-2.1680993906175932</c:v>
                </c:pt>
                <c:pt idx="47">
                  <c:v>-2.2046379164931968</c:v>
                </c:pt>
                <c:pt idx="48">
                  <c:v>-2.2323805263119203</c:v>
                </c:pt>
                <c:pt idx="49">
                  <c:v>-2.2696605261030607</c:v>
                </c:pt>
                <c:pt idx="50">
                  <c:v>-2.3080745448238482</c:v>
                </c:pt>
              </c:numCache>
            </c:numRef>
          </c:val>
          <c:smooth val="0"/>
        </c:ser>
        <c:ser>
          <c:idx val="3"/>
          <c:order val="3"/>
          <c:tx>
            <c:v>Sinks Lower Boundary</c:v>
          </c:tx>
          <c:spPr>
            <a:ln w="127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cat>
          <c:val>
            <c:numRef>
              <c:f>'Main Calc'!$W$9:$W$59</c:f>
              <c:numCache>
                <c:formatCode>0.00</c:formatCode>
                <c:ptCount val="51"/>
                <c:pt idx="0">
                  <c:v>-1.2401329851506817</c:v>
                </c:pt>
                <c:pt idx="1">
                  <c:v>-1.3437610396504003</c:v>
                </c:pt>
                <c:pt idx="2">
                  <c:v>-1.35053720646538</c:v>
                </c:pt>
                <c:pt idx="3">
                  <c:v>-1.3584058743131422</c:v>
                </c:pt>
                <c:pt idx="4">
                  <c:v>-1.3717257114815335</c:v>
                </c:pt>
                <c:pt idx="5">
                  <c:v>-1.3479728154240169</c:v>
                </c:pt>
                <c:pt idx="6">
                  <c:v>-1.3056313365412779</c:v>
                </c:pt>
                <c:pt idx="7">
                  <c:v>-1.3632382151476654</c:v>
                </c:pt>
                <c:pt idx="8">
                  <c:v>-1.3968387022094584</c:v>
                </c:pt>
                <c:pt idx="9">
                  <c:v>-1.3882979813937315</c:v>
                </c:pt>
                <c:pt idx="10">
                  <c:v>-1.4415830457293961</c:v>
                </c:pt>
                <c:pt idx="11">
                  <c:v>-1.5562198319074918</c:v>
                </c:pt>
                <c:pt idx="12">
                  <c:v>-1.5657040324445202</c:v>
                </c:pt>
                <c:pt idx="13">
                  <c:v>-1.6132165544157826</c:v>
                </c:pt>
                <c:pt idx="14">
                  <c:v>-1.5690145634074093</c:v>
                </c:pt>
                <c:pt idx="15">
                  <c:v>-1.5357483533194698</c:v>
                </c:pt>
                <c:pt idx="16">
                  <c:v>-1.42660251147262</c:v>
                </c:pt>
                <c:pt idx="17">
                  <c:v>-1.4275233268333514</c:v>
                </c:pt>
                <c:pt idx="18">
                  <c:v>-1.4547204482492209</c:v>
                </c:pt>
                <c:pt idx="19">
                  <c:v>-1.5806788652901795</c:v>
                </c:pt>
                <c:pt idx="20">
                  <c:v>-1.541206741436782</c:v>
                </c:pt>
                <c:pt idx="21">
                  <c:v>-1.5967333330842755</c:v>
                </c:pt>
                <c:pt idx="22">
                  <c:v>-1.6215202673181577</c:v>
                </c:pt>
                <c:pt idx="23">
                  <c:v>-1.6425119287492647</c:v>
                </c:pt>
                <c:pt idx="24">
                  <c:v>-1.5815073027900532</c:v>
                </c:pt>
                <c:pt idx="25">
                  <c:v>-1.6481677744293917</c:v>
                </c:pt>
                <c:pt idx="26">
                  <c:v>-1.6768424443776571</c:v>
                </c:pt>
                <c:pt idx="27">
                  <c:v>-1.7882039522638418</c:v>
                </c:pt>
                <c:pt idx="28">
                  <c:v>-2.0073403857839525</c:v>
                </c:pt>
                <c:pt idx="29">
                  <c:v>-2.2954506670290393</c:v>
                </c:pt>
                <c:pt idx="30">
                  <c:v>-2.3926499022788907</c:v>
                </c:pt>
                <c:pt idx="31">
                  <c:v>-2.3151097046038309</c:v>
                </c:pt>
                <c:pt idx="32">
                  <c:v>-2.1782440272487267</c:v>
                </c:pt>
                <c:pt idx="33">
                  <c:v>-2.0767846658611959</c:v>
                </c:pt>
                <c:pt idx="34">
                  <c:v>-1.9819654087824761</c:v>
                </c:pt>
                <c:pt idx="35">
                  <c:v>-1.8933138178569087</c:v>
                </c:pt>
                <c:pt idx="36">
                  <c:v>-1.9697802562639213</c:v>
                </c:pt>
                <c:pt idx="37">
                  <c:v>-1.9805346640548411</c:v>
                </c:pt>
                <c:pt idx="38">
                  <c:v>-1.9644049681289959</c:v>
                </c:pt>
                <c:pt idx="39">
                  <c:v>-1.9210728115634841</c:v>
                </c:pt>
                <c:pt idx="40">
                  <c:v>-1.9889727647972282</c:v>
                </c:pt>
                <c:pt idx="41">
                  <c:v>-1.9556675380732853</c:v>
                </c:pt>
                <c:pt idx="42">
                  <c:v>-2.0015006624838345</c:v>
                </c:pt>
                <c:pt idx="43">
                  <c:v>-2.1648267590814161</c:v>
                </c:pt>
                <c:pt idx="44">
                  <c:v>-2.3104199138140329</c:v>
                </c:pt>
                <c:pt idx="45">
                  <c:v>-2.4811439517008864</c:v>
                </c:pt>
                <c:pt idx="46">
                  <c:v>-2.5385838770437785</c:v>
                </c:pt>
                <c:pt idx="47">
                  <c:v>-2.6324493701555158</c:v>
                </c:pt>
                <c:pt idx="48">
                  <c:v>-2.6847983973648923</c:v>
                </c:pt>
                <c:pt idx="49">
                  <c:v>-2.6782871922431641</c:v>
                </c:pt>
                <c:pt idx="50">
                  <c:v>-2.698323086497926</c:v>
                </c:pt>
              </c:numCache>
            </c:numRef>
          </c:val>
          <c:smooth val="0"/>
        </c:ser>
        <c:ser>
          <c:idx val="4"/>
          <c:order val="4"/>
          <c:tx>
            <c:v>Sinks Upper Boundary</c:v>
          </c:tx>
          <c:spPr>
            <a:ln w="12700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cat>
          <c:val>
            <c:numRef>
              <c:f>'Main Calc'!$X$9:$X$59</c:f>
              <c:numCache>
                <c:formatCode>0.00</c:formatCode>
                <c:ptCount val="51"/>
                <c:pt idx="0">
                  <c:v>-0.79935370452484933</c:v>
                </c:pt>
                <c:pt idx="1">
                  <c:v>-0.90182983494325009</c:v>
                </c:pt>
                <c:pt idx="2">
                  <c:v>-0.90693710591609522</c:v>
                </c:pt>
                <c:pt idx="3">
                  <c:v>-0.91287147960300663</c:v>
                </c:pt>
                <c:pt idx="4">
                  <c:v>-0.92450413249462193</c:v>
                </c:pt>
                <c:pt idx="5">
                  <c:v>-0.89869079542767261</c:v>
                </c:pt>
                <c:pt idx="6">
                  <c:v>-0.85492943719201142</c:v>
                </c:pt>
                <c:pt idx="7">
                  <c:v>-0.9101099207169453</c:v>
                </c:pt>
                <c:pt idx="8">
                  <c:v>-0.94056148118757577</c:v>
                </c:pt>
                <c:pt idx="9">
                  <c:v>-0.92777192368265138</c:v>
                </c:pt>
                <c:pt idx="10">
                  <c:v>-0.97853149398098593</c:v>
                </c:pt>
                <c:pt idx="11">
                  <c:v>-1.0903403353159726</c:v>
                </c:pt>
                <c:pt idx="12">
                  <c:v>-1.0956601422367638</c:v>
                </c:pt>
                <c:pt idx="13">
                  <c:v>-1.1430116048107006</c:v>
                </c:pt>
                <c:pt idx="14">
                  <c:v>-1.0992920152992824</c:v>
                </c:pt>
                <c:pt idx="15">
                  <c:v>-1.061135285836041</c:v>
                </c:pt>
                <c:pt idx="16">
                  <c:v>-0.94892467958441995</c:v>
                </c:pt>
                <c:pt idx="17">
                  <c:v>-0.94867068813366229</c:v>
                </c:pt>
                <c:pt idx="18">
                  <c:v>-0.97029188331592076</c:v>
                </c:pt>
                <c:pt idx="19">
                  <c:v>-1.0973362517277152</c:v>
                </c:pt>
                <c:pt idx="20">
                  <c:v>-1.0610898860152949</c:v>
                </c:pt>
                <c:pt idx="21">
                  <c:v>-1.117376534253707</c:v>
                </c:pt>
                <c:pt idx="22">
                  <c:v>-1.1425320938985806</c:v>
                </c:pt>
                <c:pt idx="23">
                  <c:v>-1.1598685992352491</c:v>
                </c:pt>
                <c:pt idx="24">
                  <c:v>-1.0956583634562391</c:v>
                </c:pt>
                <c:pt idx="25">
                  <c:v>-1.1588523294474662</c:v>
                </c:pt>
                <c:pt idx="26">
                  <c:v>-1.1844707385476441</c:v>
                </c:pt>
                <c:pt idx="27">
                  <c:v>-1.2912370245379527</c:v>
                </c:pt>
                <c:pt idx="28">
                  <c:v>-1.5074639353582024</c:v>
                </c:pt>
                <c:pt idx="29">
                  <c:v>-1.7949064766303757</c:v>
                </c:pt>
                <c:pt idx="30">
                  <c:v>-1.8900882418971752</c:v>
                </c:pt>
                <c:pt idx="31">
                  <c:v>-1.8137386895890912</c:v>
                </c:pt>
                <c:pt idx="32">
                  <c:v>-1.6769177977683494</c:v>
                </c:pt>
                <c:pt idx="33">
                  <c:v>-1.5731156860107898</c:v>
                </c:pt>
                <c:pt idx="34">
                  <c:v>-1.4752825374274745</c:v>
                </c:pt>
                <c:pt idx="35">
                  <c:v>-1.3832923991901913</c:v>
                </c:pt>
                <c:pt idx="36">
                  <c:v>-1.4571971993790322</c:v>
                </c:pt>
                <c:pt idx="37">
                  <c:v>-1.4681406181006171</c:v>
                </c:pt>
                <c:pt idx="38">
                  <c:v>-1.452788921685179</c:v>
                </c:pt>
                <c:pt idx="39">
                  <c:v>-1.4057792987057636</c:v>
                </c:pt>
                <c:pt idx="40">
                  <c:v>-1.4697734533409248</c:v>
                </c:pt>
                <c:pt idx="41">
                  <c:v>-1.4347856684064062</c:v>
                </c:pt>
                <c:pt idx="42">
                  <c:v>-1.4701399555464851</c:v>
                </c:pt>
                <c:pt idx="43">
                  <c:v>-1.6233595156643523</c:v>
                </c:pt>
                <c:pt idx="44">
                  <c:v>-1.7613567431227919</c:v>
                </c:pt>
                <c:pt idx="45">
                  <c:v>-1.9245674837860005</c:v>
                </c:pt>
                <c:pt idx="46">
                  <c:v>-1.9766015648896469</c:v>
                </c:pt>
                <c:pt idx="47">
                  <c:v>-2.064398320700525</c:v>
                </c:pt>
                <c:pt idx="48">
                  <c:v>-2.1179567690214527</c:v>
                </c:pt>
                <c:pt idx="49">
                  <c:v>-2.0992897925909548</c:v>
                </c:pt>
                <c:pt idx="50">
                  <c:v>-2.1108837973571037</c:v>
                </c:pt>
              </c:numCache>
            </c:numRef>
          </c:val>
          <c:smooth val="0"/>
        </c:ser>
        <c:ser>
          <c:idx val="5"/>
          <c:order val="5"/>
          <c:tx>
            <c:v>5 Years Sinks Average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'Main Calc'!$A$9:$A$59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cat>
          <c:val>
            <c:numRef>
              <c:f>'Main Calc'!$V$9:$V$59</c:f>
              <c:numCache>
                <c:formatCode>0.00</c:formatCode>
                <c:ptCount val="51"/>
                <c:pt idx="0">
                  <c:v>-1.0197433448377655</c:v>
                </c:pt>
                <c:pt idx="1">
                  <c:v>-1.1227954372968252</c:v>
                </c:pt>
                <c:pt idx="2">
                  <c:v>-1.1287371561907376</c:v>
                </c:pt>
                <c:pt idx="3">
                  <c:v>-1.1356386769580744</c:v>
                </c:pt>
                <c:pt idx="4">
                  <c:v>-1.1481149219880777</c:v>
                </c:pt>
                <c:pt idx="5">
                  <c:v>-1.1233318054258448</c:v>
                </c:pt>
                <c:pt idx="6">
                  <c:v>-1.0802803868666446</c:v>
                </c:pt>
                <c:pt idx="7">
                  <c:v>-1.1366740679323053</c:v>
                </c:pt>
                <c:pt idx="8">
                  <c:v>-1.1687000916985171</c:v>
                </c:pt>
                <c:pt idx="9">
                  <c:v>-1.1580349525381914</c:v>
                </c:pt>
                <c:pt idx="10">
                  <c:v>-1.210057269855191</c:v>
                </c:pt>
                <c:pt idx="11">
                  <c:v>-1.3232800836117322</c:v>
                </c:pt>
                <c:pt idx="12">
                  <c:v>-1.330682087340642</c:v>
                </c:pt>
                <c:pt idx="13">
                  <c:v>-1.3781140796132416</c:v>
                </c:pt>
                <c:pt idx="14">
                  <c:v>-1.3341532893533459</c:v>
                </c:pt>
                <c:pt idx="15">
                  <c:v>-1.2984418195777554</c:v>
                </c:pt>
                <c:pt idx="16">
                  <c:v>-1.18776359552852</c:v>
                </c:pt>
                <c:pt idx="17">
                  <c:v>-1.1880970074835069</c:v>
                </c:pt>
                <c:pt idx="18">
                  <c:v>-1.2125061657825709</c:v>
                </c:pt>
                <c:pt idx="19">
                  <c:v>-1.3390075585089474</c:v>
                </c:pt>
                <c:pt idx="20">
                  <c:v>-1.3011483137260385</c:v>
                </c:pt>
                <c:pt idx="21">
                  <c:v>-1.3570549336689912</c:v>
                </c:pt>
                <c:pt idx="22">
                  <c:v>-1.3820261806083691</c:v>
                </c:pt>
                <c:pt idx="23">
                  <c:v>-1.4011902639922569</c:v>
                </c:pt>
                <c:pt idx="24">
                  <c:v>-1.3385828331231462</c:v>
                </c:pt>
                <c:pt idx="25">
                  <c:v>-1.4035100519384289</c:v>
                </c:pt>
                <c:pt idx="26">
                  <c:v>-1.4306565914626506</c:v>
                </c:pt>
                <c:pt idx="27">
                  <c:v>-1.5397204884008973</c:v>
                </c:pt>
                <c:pt idx="28">
                  <c:v>-1.7574021605710775</c:v>
                </c:pt>
                <c:pt idx="29">
                  <c:v>-2.0451785718297075</c:v>
                </c:pt>
                <c:pt idx="30">
                  <c:v>-2.141369072088033</c:v>
                </c:pt>
                <c:pt idx="31">
                  <c:v>-2.0644241970964612</c:v>
                </c:pt>
                <c:pt idx="32">
                  <c:v>-1.9275809125085381</c:v>
                </c:pt>
                <c:pt idx="33">
                  <c:v>-1.824950175935993</c:v>
                </c:pt>
                <c:pt idx="34">
                  <c:v>-1.7286239731049753</c:v>
                </c:pt>
                <c:pt idx="35">
                  <c:v>-1.63830310852355</c:v>
                </c:pt>
                <c:pt idx="36">
                  <c:v>-1.7134887278214768</c:v>
                </c:pt>
                <c:pt idx="37">
                  <c:v>-1.7243376410777291</c:v>
                </c:pt>
                <c:pt idx="38">
                  <c:v>-1.7085969449070875</c:v>
                </c:pt>
                <c:pt idx="39">
                  <c:v>-1.6634260551346238</c:v>
                </c:pt>
                <c:pt idx="40">
                  <c:v>-1.7293731090690765</c:v>
                </c:pt>
                <c:pt idx="41">
                  <c:v>-1.6952266032398458</c:v>
                </c:pt>
                <c:pt idx="42">
                  <c:v>-1.7358203090151598</c:v>
                </c:pt>
                <c:pt idx="43">
                  <c:v>-1.8940931373728842</c:v>
                </c:pt>
                <c:pt idx="44">
                  <c:v>-2.0358883284684124</c:v>
                </c:pt>
                <c:pt idx="45">
                  <c:v>-2.2028557177434434</c:v>
                </c:pt>
                <c:pt idx="46">
                  <c:v>-2.2575927209667128</c:v>
                </c:pt>
                <c:pt idx="47">
                  <c:v>-2.3484238454280204</c:v>
                </c:pt>
                <c:pt idx="48">
                  <c:v>-2.4013775831931725</c:v>
                </c:pt>
                <c:pt idx="49">
                  <c:v>-2.3887884924170595</c:v>
                </c:pt>
                <c:pt idx="50">
                  <c:v>-2.4046034419275149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13256"/>
        <c:axId val="328213648"/>
      </c:lineChart>
      <c:dateAx>
        <c:axId val="328213256"/>
        <c:scaling>
          <c:orientation val="minMax"/>
          <c:max val="2013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13648"/>
        <c:crosses val="autoZero"/>
        <c:auto val="0"/>
        <c:lblOffset val="100"/>
        <c:baseTimeUnit val="days"/>
        <c:majorUnit val="5"/>
        <c:majorTimeUnit val="days"/>
      </c:dateAx>
      <c:valAx>
        <c:axId val="328213648"/>
        <c:scaling>
          <c:orientation val="minMax"/>
          <c:max val="0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13256"/>
        <c:crossesAt val="0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LUC Data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GCB15-LUC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'LUCE, b.e.'!$A$7:$A$61</c:f>
              <c:numCache>
                <c:formatCode>General</c:formatCode>
                <c:ptCount val="5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</c:numCache>
            </c:numRef>
          </c:cat>
          <c:val>
            <c:numRef>
              <c:f>'LUCE, b.e.'!$B$7:$B$61</c:f>
              <c:numCache>
                <c:formatCode>0.00</c:formatCode>
                <c:ptCount val="55"/>
                <c:pt idx="0">
                  <c:v>1.4727759</c:v>
                </c:pt>
                <c:pt idx="1">
                  <c:v>1.4606344999999998</c:v>
                </c:pt>
                <c:pt idx="2">
                  <c:v>1.5302309999999999</c:v>
                </c:pt>
                <c:pt idx="3">
                  <c:v>1.5198038</c:v>
                </c:pt>
                <c:pt idx="4">
                  <c:v>1.5262845</c:v>
                </c:pt>
                <c:pt idx="5">
                  <c:v>1.5173336999999998</c:v>
                </c:pt>
                <c:pt idx="6">
                  <c:v>1.5484721000000001</c:v>
                </c:pt>
                <c:pt idx="7">
                  <c:v>1.5508256</c:v>
                </c:pt>
                <c:pt idx="8">
                  <c:v>1.5948990000000001</c:v>
                </c:pt>
                <c:pt idx="9">
                  <c:v>1.5460563</c:v>
                </c:pt>
                <c:pt idx="10">
                  <c:v>1.5427741000000001</c:v>
                </c:pt>
                <c:pt idx="11">
                  <c:v>1.5310014000000001</c:v>
                </c:pt>
                <c:pt idx="12">
                  <c:v>1.4047030999999999</c:v>
                </c:pt>
                <c:pt idx="13">
                  <c:v>1.3261335999999999</c:v>
                </c:pt>
                <c:pt idx="14">
                  <c:v>1.3175873000000002</c:v>
                </c:pt>
                <c:pt idx="15">
                  <c:v>1.2897675</c:v>
                </c:pt>
                <c:pt idx="16">
                  <c:v>1.3024157999999999</c:v>
                </c:pt>
                <c:pt idx="17">
                  <c:v>1.3194059</c:v>
                </c:pt>
                <c:pt idx="18">
                  <c:v>1.3512792000000002</c:v>
                </c:pt>
                <c:pt idx="19">
                  <c:v>1.2985151000000001</c:v>
                </c:pt>
                <c:pt idx="20">
                  <c:v>1.2515592999999998</c:v>
                </c:pt>
                <c:pt idx="21">
                  <c:v>1.2433824</c:v>
                </c:pt>
                <c:pt idx="22">
                  <c:v>1.2520548999999999</c:v>
                </c:pt>
                <c:pt idx="23">
                  <c:v>1.2573835999999998</c:v>
                </c:pt>
                <c:pt idx="24">
                  <c:v>1.4321564</c:v>
                </c:pt>
                <c:pt idx="25">
                  <c:v>1.46034</c:v>
                </c:pt>
                <c:pt idx="26">
                  <c:v>1.4988355999999998</c:v>
                </c:pt>
                <c:pt idx="27">
                  <c:v>1.5291869999999999</c:v>
                </c:pt>
                <c:pt idx="28">
                  <c:v>1.5147714999999999</c:v>
                </c:pt>
                <c:pt idx="29">
                  <c:v>1.5141772999999998</c:v>
                </c:pt>
                <c:pt idx="30">
                  <c:v>1.5312021000000002</c:v>
                </c:pt>
                <c:pt idx="31">
                  <c:v>1.4442218</c:v>
                </c:pt>
                <c:pt idx="32">
                  <c:v>1.6358689</c:v>
                </c:pt>
                <c:pt idx="33">
                  <c:v>1.6820379000000001</c:v>
                </c:pt>
                <c:pt idx="34">
                  <c:v>1.5457908000000002</c:v>
                </c:pt>
                <c:pt idx="35">
                  <c:v>1.5028060999999999</c:v>
                </c:pt>
                <c:pt idx="36">
                  <c:v>1.4851805999999999</c:v>
                </c:pt>
                <c:pt idx="37">
                  <c:v>1.4693037</c:v>
                </c:pt>
                <c:pt idx="38">
                  <c:v>2.2929204428571426</c:v>
                </c:pt>
                <c:pt idx="39">
                  <c:v>1.5902405428571429</c:v>
                </c:pt>
                <c:pt idx="40">
                  <c:v>1.3385697428571428</c:v>
                </c:pt>
                <c:pt idx="41">
                  <c:v>1.2295391428571429</c:v>
                </c:pt>
                <c:pt idx="42">
                  <c:v>0.97414824285714285</c:v>
                </c:pt>
                <c:pt idx="43">
                  <c:v>1.0519327428571428</c:v>
                </c:pt>
                <c:pt idx="44">
                  <c:v>0.89942484285714297</c:v>
                </c:pt>
                <c:pt idx="45">
                  <c:v>1.030513042857143</c:v>
                </c:pt>
                <c:pt idx="46">
                  <c:v>1.0259646428571429</c:v>
                </c:pt>
                <c:pt idx="47">
                  <c:v>1.008909742857143</c:v>
                </c:pt>
                <c:pt idx="48">
                  <c:v>0.93555544285714287</c:v>
                </c:pt>
                <c:pt idx="49">
                  <c:v>0.65886184285714311</c:v>
                </c:pt>
                <c:pt idx="50">
                  <c:v>0.71433474285714305</c:v>
                </c:pt>
                <c:pt idx="51">
                  <c:v>0.83350264285714282</c:v>
                </c:pt>
                <c:pt idx="52">
                  <c:v>0.88402984285714292</c:v>
                </c:pt>
                <c:pt idx="53">
                  <c:v>0.93102984285714296</c:v>
                </c:pt>
                <c:pt idx="54">
                  <c:v>0.88502984285714292</c:v>
                </c:pt>
              </c:numCache>
            </c:numRef>
          </c:val>
          <c:smooth val="0"/>
        </c:ser>
        <c:ser>
          <c:idx val="1"/>
          <c:order val="1"/>
          <c:tx>
            <c:v>CDIAC-LUC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'LUCE, b.e.'!$A$7:$A$61</c:f>
              <c:numCache>
                <c:formatCode>General</c:formatCode>
                <c:ptCount val="5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</c:numCache>
            </c:numRef>
          </c:cat>
          <c:val>
            <c:numRef>
              <c:f>'LUCE, b.e.'!$C$7:$C$53</c:f>
              <c:numCache>
                <c:formatCode>0.00</c:formatCode>
                <c:ptCount val="47"/>
                <c:pt idx="0">
                  <c:v>1.3977999999999999</c:v>
                </c:pt>
                <c:pt idx="1">
                  <c:v>1.3857999999999999</c:v>
                </c:pt>
                <c:pt idx="2">
                  <c:v>1.4639000000000002</c:v>
                </c:pt>
                <c:pt idx="3">
                  <c:v>1.46</c:v>
                </c:pt>
                <c:pt idx="4">
                  <c:v>1.4749000000000001</c:v>
                </c:pt>
                <c:pt idx="5">
                  <c:v>1.4870999999999999</c:v>
                </c:pt>
                <c:pt idx="6">
                  <c:v>1.5049999999999999</c:v>
                </c:pt>
                <c:pt idx="7">
                  <c:v>1.5392999999999999</c:v>
                </c:pt>
                <c:pt idx="8">
                  <c:v>1.5458000000000001</c:v>
                </c:pt>
                <c:pt idx="9">
                  <c:v>1.4777</c:v>
                </c:pt>
                <c:pt idx="10">
                  <c:v>1.4830999999999999</c:v>
                </c:pt>
                <c:pt idx="11">
                  <c:v>1.4397</c:v>
                </c:pt>
                <c:pt idx="12">
                  <c:v>1.2917000000000001</c:v>
                </c:pt>
                <c:pt idx="13">
                  <c:v>1.2642</c:v>
                </c:pt>
                <c:pt idx="14">
                  <c:v>1.2487000000000001</c:v>
                </c:pt>
                <c:pt idx="15">
                  <c:v>1.2544999999999999</c:v>
                </c:pt>
                <c:pt idx="16">
                  <c:v>1.2450999999999999</c:v>
                </c:pt>
                <c:pt idx="17">
                  <c:v>1.3119000000000001</c:v>
                </c:pt>
                <c:pt idx="18">
                  <c:v>1.3150999999999999</c:v>
                </c:pt>
                <c:pt idx="19">
                  <c:v>1.3119000000000001</c:v>
                </c:pt>
                <c:pt idx="20">
                  <c:v>1.2838000000000001</c:v>
                </c:pt>
                <c:pt idx="21">
                  <c:v>1.2399</c:v>
                </c:pt>
                <c:pt idx="22">
                  <c:v>1.2634000000000001</c:v>
                </c:pt>
                <c:pt idx="23">
                  <c:v>1.4630000000000001</c:v>
                </c:pt>
                <c:pt idx="24">
                  <c:v>1.5129000000000001</c:v>
                </c:pt>
                <c:pt idx="25">
                  <c:v>1.5600999999999998</c:v>
                </c:pt>
                <c:pt idx="26">
                  <c:v>1.5831999999999999</c:v>
                </c:pt>
                <c:pt idx="27">
                  <c:v>1.6011</c:v>
                </c:pt>
                <c:pt idx="28">
                  <c:v>1.6111</c:v>
                </c:pt>
                <c:pt idx="29">
                  <c:v>1.6385000000000001</c:v>
                </c:pt>
                <c:pt idx="30">
                  <c:v>1.647</c:v>
                </c:pt>
                <c:pt idx="31">
                  <c:v>1.6436999999999999</c:v>
                </c:pt>
                <c:pt idx="32">
                  <c:v>1.7124999999999999</c:v>
                </c:pt>
                <c:pt idx="33">
                  <c:v>1.605</c:v>
                </c:pt>
                <c:pt idx="34">
                  <c:v>1.5937999999999999</c:v>
                </c:pt>
                <c:pt idx="35">
                  <c:v>1.5805</c:v>
                </c:pt>
                <c:pt idx="36">
                  <c:v>1.5615999999999999</c:v>
                </c:pt>
                <c:pt idx="37">
                  <c:v>1.5312999999999999</c:v>
                </c:pt>
                <c:pt idx="38">
                  <c:v>1.4912999999999998</c:v>
                </c:pt>
                <c:pt idx="39">
                  <c:v>1.4872000000000001</c:v>
                </c:pt>
                <c:pt idx="40">
                  <c:v>1.4492</c:v>
                </c:pt>
                <c:pt idx="41">
                  <c:v>1.4099000000000002</c:v>
                </c:pt>
                <c:pt idx="42">
                  <c:v>1.3854000000000002</c:v>
                </c:pt>
                <c:pt idx="43">
                  <c:v>1.5177</c:v>
                </c:pt>
                <c:pt idx="44">
                  <c:v>1.5132000000000001</c:v>
                </c:pt>
                <c:pt idx="45">
                  <c:v>1.5349000000000002</c:v>
                </c:pt>
                <c:pt idx="46">
                  <c:v>1.4673</c:v>
                </c:pt>
              </c:numCache>
            </c:numRef>
          </c:val>
          <c:smooth val="0"/>
        </c:ser>
        <c:ser>
          <c:idx val="2"/>
          <c:order val="2"/>
          <c:tx>
            <c:v>Corrected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'LUCE, b.e.'!$A$7:$A$61</c:f>
              <c:numCache>
                <c:formatCode>General</c:formatCode>
                <c:ptCount val="5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</c:numCache>
            </c:numRef>
          </c:cat>
          <c:val>
            <c:numRef>
              <c:f>'LUCE, b.e.'!$G$7:$G$61</c:f>
              <c:numCache>
                <c:formatCode>0.00</c:formatCode>
                <c:ptCount val="55"/>
                <c:pt idx="0">
                  <c:v>1.3977999999999999</c:v>
                </c:pt>
                <c:pt idx="1">
                  <c:v>1.3857999999999999</c:v>
                </c:pt>
                <c:pt idx="2">
                  <c:v>1.4639000000000002</c:v>
                </c:pt>
                <c:pt idx="3">
                  <c:v>1.46</c:v>
                </c:pt>
                <c:pt idx="4">
                  <c:v>1.4749000000000001</c:v>
                </c:pt>
                <c:pt idx="5">
                  <c:v>1.4870999999999999</c:v>
                </c:pt>
                <c:pt idx="6">
                  <c:v>1.5049999999999999</c:v>
                </c:pt>
                <c:pt idx="7">
                  <c:v>1.5392999999999999</c:v>
                </c:pt>
                <c:pt idx="8">
                  <c:v>1.5458000000000001</c:v>
                </c:pt>
                <c:pt idx="9">
                  <c:v>1.4777</c:v>
                </c:pt>
                <c:pt idx="10">
                  <c:v>1.4830999999999999</c:v>
                </c:pt>
                <c:pt idx="11">
                  <c:v>1.4397</c:v>
                </c:pt>
                <c:pt idx="12">
                  <c:v>1.2917000000000001</c:v>
                </c:pt>
                <c:pt idx="13">
                  <c:v>1.2642</c:v>
                </c:pt>
                <c:pt idx="14">
                  <c:v>1.2487000000000001</c:v>
                </c:pt>
                <c:pt idx="15">
                  <c:v>1.2544999999999999</c:v>
                </c:pt>
                <c:pt idx="16">
                  <c:v>1.2450999999999999</c:v>
                </c:pt>
                <c:pt idx="17">
                  <c:v>1.3119000000000001</c:v>
                </c:pt>
                <c:pt idx="18">
                  <c:v>1.3150999999999999</c:v>
                </c:pt>
                <c:pt idx="19">
                  <c:v>1.3119000000000001</c:v>
                </c:pt>
                <c:pt idx="20">
                  <c:v>1.2838000000000001</c:v>
                </c:pt>
                <c:pt idx="21">
                  <c:v>1.2399</c:v>
                </c:pt>
                <c:pt idx="22">
                  <c:v>1.2634000000000001</c:v>
                </c:pt>
                <c:pt idx="23">
                  <c:v>1.4630000000000001</c:v>
                </c:pt>
                <c:pt idx="24">
                  <c:v>1.5129000000000001</c:v>
                </c:pt>
                <c:pt idx="25">
                  <c:v>1.5600999999999998</c:v>
                </c:pt>
                <c:pt idx="26">
                  <c:v>1.5831999999999999</c:v>
                </c:pt>
                <c:pt idx="27">
                  <c:v>1.6011</c:v>
                </c:pt>
                <c:pt idx="28">
                  <c:v>1.6111</c:v>
                </c:pt>
                <c:pt idx="29">
                  <c:v>1.6385000000000001</c:v>
                </c:pt>
                <c:pt idx="30">
                  <c:v>1.647</c:v>
                </c:pt>
                <c:pt idx="31">
                  <c:v>1.6436999999999999</c:v>
                </c:pt>
                <c:pt idx="32">
                  <c:v>1.7124999999999999</c:v>
                </c:pt>
                <c:pt idx="33">
                  <c:v>1.605</c:v>
                </c:pt>
                <c:pt idx="34">
                  <c:v>1.5937999999999999</c:v>
                </c:pt>
                <c:pt idx="35">
                  <c:v>1.5805</c:v>
                </c:pt>
                <c:pt idx="36">
                  <c:v>1.5615999999999999</c:v>
                </c:pt>
                <c:pt idx="37">
                  <c:v>1.5312999999999999</c:v>
                </c:pt>
                <c:pt idx="38">
                  <c:v>2.3371571428571429</c:v>
                </c:pt>
                <c:pt idx="39">
                  <c:v>1.643057142857143</c:v>
                </c:pt>
                <c:pt idx="40">
                  <c:v>1.391057142857143</c:v>
                </c:pt>
                <c:pt idx="41">
                  <c:v>1.227757142857143</c:v>
                </c:pt>
                <c:pt idx="42">
                  <c:v>1.1312571428571432</c:v>
                </c:pt>
                <c:pt idx="43">
                  <c:v>1.5105571428571429</c:v>
                </c:pt>
                <c:pt idx="44">
                  <c:v>1.381057142857143</c:v>
                </c:pt>
                <c:pt idx="45">
                  <c:v>1.5607571428571432</c:v>
                </c:pt>
                <c:pt idx="46">
                  <c:v>1.502157142857143</c:v>
                </c:pt>
                <c:pt idx="47">
                  <c:v>1.4857201428571432</c:v>
                </c:pt>
                <c:pt idx="48">
                  <c:v>1.481245816857143</c:v>
                </c:pt>
                <c:pt idx="49">
                  <c:v>1.2118481743091429</c:v>
                </c:pt>
                <c:pt idx="50">
                  <c:v>1.3190747985366391</c:v>
                </c:pt>
                <c:pt idx="51">
                  <c:v>1.438663694361179</c:v>
                </c:pt>
                <c:pt idx="52">
                  <c:v>1.4583228487018354</c:v>
                </c:pt>
                <c:pt idx="53">
                  <c:v>1.4562358987447988</c:v>
                </c:pt>
                <c:pt idx="54">
                  <c:v>1.4504636492442688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216392"/>
        <c:axId val="328216784"/>
      </c:lineChart>
      <c:dateAx>
        <c:axId val="328216392"/>
        <c:scaling>
          <c:orientation val="minMax"/>
          <c:min val="19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16784"/>
        <c:crosses val="autoZero"/>
        <c:auto val="0"/>
        <c:lblOffset val="100"/>
        <c:baseTimeUnit val="days"/>
        <c:majorUnit val="5"/>
        <c:majorTimeUnit val="days"/>
      </c:dateAx>
      <c:valAx>
        <c:axId val="328216784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16392"/>
        <c:crossesAt val="1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1"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2"/>
  <sheetViews>
    <sheetView zoomScale="10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4"/>
  <sheetViews>
    <sheetView tabSelected="1"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0</xdr:rowOff>
    </xdr:from>
    <xdr:to>
      <xdr:col>6</xdr:col>
      <xdr:colOff>213360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220980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111" cy="62723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0111" cy="62723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houghton\Local%20Settings\Temporary%20Internet%20Files\OLK17\93DATASE\cdiac2\netflux2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&amp;trop chrt"/>
      <sheetName val="Tropics"/>
      <sheetName val="netflux.mod2001"/>
      <sheetName val="netflux.dec2001"/>
      <sheetName val="Global flux luse chrt"/>
      <sheetName val="Global flx luse"/>
      <sheetName val="within.without.forestflux"/>
      <sheetName val="net other fluxs "/>
      <sheetName val="net afforst. flux"/>
      <sheetName val="net SC flux"/>
      <sheetName val="net harvest flx"/>
      <sheetName val="net cropl flx"/>
      <sheetName val="net pasture flx"/>
      <sheetName val="avg.ann.forest.flx"/>
      <sheetName val="net cropl flx chrt"/>
      <sheetName val="region.charts"/>
      <sheetName val="CDIACrev.1"/>
      <sheetName val="netflux"/>
      <sheetName val="net afforst. fluxtellus99"/>
      <sheetName val="net SC fluxtellus99"/>
      <sheetName val="net harvest flxtellus99"/>
      <sheetName val="net cropl flxtellus99"/>
      <sheetName val="net pasture flxtellus9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7">
          <cell r="A17">
            <v>1850</v>
          </cell>
          <cell r="B17">
            <v>87.2791</v>
          </cell>
          <cell r="C17">
            <v>42.481699999999996</v>
          </cell>
          <cell r="D17">
            <v>55.0441</v>
          </cell>
          <cell r="F17">
            <v>5.6113999999999997</v>
          </cell>
          <cell r="G17">
            <v>58.557099999999998</v>
          </cell>
          <cell r="H17">
            <v>56.516399999999997</v>
          </cell>
        </row>
        <row r="18">
          <cell r="A18">
            <v>1851</v>
          </cell>
          <cell r="B18">
            <v>87.223200000000006</v>
          </cell>
          <cell r="C18">
            <v>42.176000000000002</v>
          </cell>
          <cell r="D18">
            <v>55.015599999999999</v>
          </cell>
          <cell r="F18">
            <v>6.4695999999999998</v>
          </cell>
          <cell r="G18">
            <v>58.552500000000002</v>
          </cell>
          <cell r="H18">
            <v>56.499299999999998</v>
          </cell>
        </row>
        <row r="19">
          <cell r="A19">
            <v>1852</v>
          </cell>
          <cell r="B19">
            <v>90.373599999999996</v>
          </cell>
          <cell r="C19">
            <v>41.902000000000001</v>
          </cell>
          <cell r="D19">
            <v>54.987400000000001</v>
          </cell>
          <cell r="F19">
            <v>6.5972999999999997</v>
          </cell>
          <cell r="G19">
            <v>58.878100000000003</v>
          </cell>
          <cell r="H19">
            <v>56.482599999999998</v>
          </cell>
        </row>
        <row r="20">
          <cell r="A20">
            <v>1853</v>
          </cell>
          <cell r="B20">
            <v>93.375900000000001</v>
          </cell>
          <cell r="C20">
            <v>41.656500000000001</v>
          </cell>
          <cell r="D20">
            <v>54.959000000000003</v>
          </cell>
          <cell r="F20">
            <v>6.6920000000000002</v>
          </cell>
          <cell r="G20">
            <v>59.220700000000001</v>
          </cell>
          <cell r="H20">
            <v>56.466099999999997</v>
          </cell>
        </row>
        <row r="21">
          <cell r="A21">
            <v>1854</v>
          </cell>
          <cell r="B21">
            <v>96.281000000000006</v>
          </cell>
          <cell r="C21">
            <v>41.436500000000002</v>
          </cell>
          <cell r="D21">
            <v>54.930399999999999</v>
          </cell>
          <cell r="F21">
            <v>6.7653999999999996</v>
          </cell>
          <cell r="G21">
            <v>59.580199999999998</v>
          </cell>
          <cell r="H21">
            <v>56.450099999999999</v>
          </cell>
        </row>
        <row r="22">
          <cell r="A22">
            <v>1855</v>
          </cell>
          <cell r="B22">
            <v>99.124499999999998</v>
          </cell>
          <cell r="C22">
            <v>41.239600000000003</v>
          </cell>
          <cell r="D22">
            <v>54.901600000000002</v>
          </cell>
          <cell r="F22">
            <v>6.8247999999999998</v>
          </cell>
          <cell r="G22">
            <v>59.956400000000002</v>
          </cell>
          <cell r="H22">
            <v>56.4343</v>
          </cell>
        </row>
        <row r="23">
          <cell r="A23">
            <v>1856</v>
          </cell>
          <cell r="B23">
            <v>101.931</v>
          </cell>
          <cell r="C23">
            <v>41.063400000000001</v>
          </cell>
          <cell r="D23">
            <v>54.872599999999998</v>
          </cell>
          <cell r="F23">
            <v>6.8563000000000001</v>
          </cell>
          <cell r="G23">
            <v>60.341099999999997</v>
          </cell>
          <cell r="H23">
            <v>56.418900000000001</v>
          </cell>
        </row>
        <row r="24">
          <cell r="A24">
            <v>1857</v>
          </cell>
          <cell r="B24">
            <v>104.7176</v>
          </cell>
          <cell r="C24">
            <v>40.905799999999999</v>
          </cell>
          <cell r="D24">
            <v>54.843400000000003</v>
          </cell>
          <cell r="F24">
            <v>6.8814000000000002</v>
          </cell>
          <cell r="G24">
            <v>60.723399999999998</v>
          </cell>
          <cell r="H24">
            <v>56.403799999999997</v>
          </cell>
        </row>
        <row r="25">
          <cell r="A25">
            <v>1858</v>
          </cell>
          <cell r="B25">
            <v>107.4957</v>
          </cell>
          <cell r="C25">
            <v>40.765000000000001</v>
          </cell>
          <cell r="D25">
            <v>54.813899999999997</v>
          </cell>
          <cell r="F25">
            <v>6.9017999999999997</v>
          </cell>
          <cell r="G25">
            <v>61.103099999999998</v>
          </cell>
          <cell r="H25">
            <v>56.389000000000003</v>
          </cell>
        </row>
        <row r="26">
          <cell r="A26">
            <v>1859</v>
          </cell>
          <cell r="B26">
            <v>110.2732</v>
          </cell>
          <cell r="C26">
            <v>40.639299999999999</v>
          </cell>
          <cell r="D26">
            <v>54.784199999999998</v>
          </cell>
          <cell r="F26">
            <v>6.9188999999999998</v>
          </cell>
          <cell r="G26">
            <v>61.479900000000001</v>
          </cell>
          <cell r="H26">
            <v>56.374499999999998</v>
          </cell>
        </row>
        <row r="27">
          <cell r="A27">
            <v>1860</v>
          </cell>
          <cell r="B27">
            <v>113.05540000000001</v>
          </cell>
          <cell r="C27">
            <v>38.089500000000001</v>
          </cell>
          <cell r="D27">
            <v>54.754199999999997</v>
          </cell>
          <cell r="F27">
            <v>6.9333999999999998</v>
          </cell>
          <cell r="G27">
            <v>61.853700000000003</v>
          </cell>
          <cell r="H27">
            <v>56.360300000000002</v>
          </cell>
        </row>
        <row r="28">
          <cell r="A28">
            <v>1861</v>
          </cell>
          <cell r="B28">
            <v>116.3351</v>
          </cell>
          <cell r="C28">
            <v>32.460099999999997</v>
          </cell>
          <cell r="D28">
            <v>54.786200000000001</v>
          </cell>
          <cell r="F28">
            <v>8.0153999999999996</v>
          </cell>
          <cell r="G28">
            <v>62.224200000000003</v>
          </cell>
          <cell r="H28">
            <v>56.2485</v>
          </cell>
        </row>
        <row r="29">
          <cell r="A29">
            <v>1862</v>
          </cell>
          <cell r="B29">
            <v>119.70350000000001</v>
          </cell>
          <cell r="C29">
            <v>29.6557</v>
          </cell>
          <cell r="D29">
            <v>54.863500000000002</v>
          </cell>
          <cell r="F29">
            <v>8.1828000000000003</v>
          </cell>
          <cell r="G29">
            <v>53.690899999999999</v>
          </cell>
          <cell r="H29">
            <v>56.126100000000001</v>
          </cell>
        </row>
        <row r="30">
          <cell r="A30">
            <v>1863</v>
          </cell>
          <cell r="B30">
            <v>123.158</v>
          </cell>
          <cell r="C30">
            <v>26.892700000000001</v>
          </cell>
          <cell r="D30">
            <v>54.955399999999997</v>
          </cell>
          <cell r="F30">
            <v>8.3079999999999998</v>
          </cell>
          <cell r="G30">
            <v>53.748199999999997</v>
          </cell>
          <cell r="H30">
            <v>55.994399999999999</v>
          </cell>
        </row>
        <row r="31">
          <cell r="A31">
            <v>1864</v>
          </cell>
          <cell r="B31">
            <v>126.6955</v>
          </cell>
          <cell r="C31">
            <v>24.195900000000002</v>
          </cell>
          <cell r="D31">
            <v>55.061100000000003</v>
          </cell>
          <cell r="F31">
            <v>8.4057999999999993</v>
          </cell>
          <cell r="G31">
            <v>53.802599999999998</v>
          </cell>
          <cell r="H31">
            <v>55.854399999999998</v>
          </cell>
        </row>
        <row r="32">
          <cell r="A32">
            <v>1865</v>
          </cell>
          <cell r="B32">
            <v>130.31280000000001</v>
          </cell>
          <cell r="C32">
            <v>21.571200000000001</v>
          </cell>
          <cell r="D32">
            <v>55.1798</v>
          </cell>
          <cell r="F32">
            <v>8.4854000000000003</v>
          </cell>
          <cell r="G32">
            <v>53.861800000000002</v>
          </cell>
          <cell r="H32">
            <v>55.706699999999998</v>
          </cell>
        </row>
        <row r="33">
          <cell r="A33">
            <v>1866</v>
          </cell>
          <cell r="B33">
            <v>131.45590000000001</v>
          </cell>
          <cell r="C33">
            <v>20.623899999999999</v>
          </cell>
          <cell r="D33">
            <v>55.3125</v>
          </cell>
          <cell r="F33">
            <v>8.5295000000000005</v>
          </cell>
          <cell r="G33">
            <v>53.7361</v>
          </cell>
          <cell r="H33">
            <v>55.552700000000002</v>
          </cell>
        </row>
        <row r="34">
          <cell r="A34">
            <v>1867</v>
          </cell>
          <cell r="B34">
            <v>132.67089999999999</v>
          </cell>
          <cell r="C34">
            <v>19.737300000000001</v>
          </cell>
          <cell r="D34">
            <v>55.456600000000002</v>
          </cell>
          <cell r="F34">
            <v>8.5649999999999995</v>
          </cell>
          <cell r="G34">
            <v>53.618400000000001</v>
          </cell>
          <cell r="H34">
            <v>55.392699999999998</v>
          </cell>
        </row>
        <row r="35">
          <cell r="A35">
            <v>1868</v>
          </cell>
          <cell r="B35">
            <v>133.95480000000001</v>
          </cell>
          <cell r="C35">
            <v>18.9024</v>
          </cell>
          <cell r="D35">
            <v>55.611400000000003</v>
          </cell>
          <cell r="F35">
            <v>8.5943000000000005</v>
          </cell>
          <cell r="G35">
            <v>53.510199999999998</v>
          </cell>
          <cell r="H35">
            <v>55.2271</v>
          </cell>
        </row>
        <row r="36">
          <cell r="A36">
            <v>1869</v>
          </cell>
          <cell r="B36">
            <v>135.3047</v>
          </cell>
          <cell r="C36">
            <v>18.1099</v>
          </cell>
          <cell r="D36">
            <v>55.776400000000002</v>
          </cell>
          <cell r="F36">
            <v>8.6189999999999998</v>
          </cell>
          <cell r="G36">
            <v>53.411999999999999</v>
          </cell>
          <cell r="H36">
            <v>55.056199999999997</v>
          </cell>
        </row>
        <row r="37">
          <cell r="A37">
            <v>1870</v>
          </cell>
          <cell r="B37">
            <v>136.7175</v>
          </cell>
          <cell r="C37">
            <v>19.789400000000001</v>
          </cell>
          <cell r="D37">
            <v>55.951000000000001</v>
          </cell>
          <cell r="F37">
            <v>8.6402000000000001</v>
          </cell>
          <cell r="G37">
            <v>53.320500000000003</v>
          </cell>
          <cell r="H37">
            <v>54.880299999999998</v>
          </cell>
        </row>
        <row r="38">
          <cell r="A38">
            <v>1871</v>
          </cell>
          <cell r="B38">
            <v>138.1635</v>
          </cell>
          <cell r="C38">
            <v>23.9651</v>
          </cell>
          <cell r="D38">
            <v>50.478200000000001</v>
          </cell>
          <cell r="F38">
            <v>8.6585000000000001</v>
          </cell>
          <cell r="G38">
            <v>53.234900000000003</v>
          </cell>
          <cell r="H38">
            <v>54.704599999999999</v>
          </cell>
        </row>
        <row r="39">
          <cell r="A39">
            <v>1872</v>
          </cell>
          <cell r="B39">
            <v>139.63999999999999</v>
          </cell>
          <cell r="C39">
            <v>25.660299999999999</v>
          </cell>
          <cell r="D39">
            <v>49.595100000000002</v>
          </cell>
          <cell r="F39">
            <v>8.6745999999999999</v>
          </cell>
          <cell r="G39">
            <v>53.488100000000003</v>
          </cell>
          <cell r="H39">
            <v>54.529299999999999</v>
          </cell>
        </row>
        <row r="40">
          <cell r="A40">
            <v>1873</v>
          </cell>
          <cell r="B40">
            <v>141.14449999999999</v>
          </cell>
          <cell r="C40">
            <v>27.3156</v>
          </cell>
          <cell r="D40">
            <v>48.753</v>
          </cell>
          <cell r="F40">
            <v>8.6887000000000008</v>
          </cell>
          <cell r="G40">
            <v>53.745399999999997</v>
          </cell>
          <cell r="H40">
            <v>54.354599999999998</v>
          </cell>
        </row>
        <row r="41">
          <cell r="A41">
            <v>1874</v>
          </cell>
          <cell r="B41">
            <v>142.6747</v>
          </cell>
          <cell r="C41">
            <v>28.918700000000001</v>
          </cell>
          <cell r="D41">
            <v>47.945</v>
          </cell>
          <cell r="F41">
            <v>8.7012999999999998</v>
          </cell>
          <cell r="G41">
            <v>54.005600000000001</v>
          </cell>
          <cell r="H41">
            <v>51.687899999999999</v>
          </cell>
        </row>
        <row r="42">
          <cell r="A42">
            <v>1875</v>
          </cell>
          <cell r="B42">
            <v>144.22829999999999</v>
          </cell>
          <cell r="C42">
            <v>30.4682</v>
          </cell>
          <cell r="D42">
            <v>47.164999999999999</v>
          </cell>
          <cell r="F42">
            <v>8.7125000000000004</v>
          </cell>
          <cell r="G42">
            <v>54.267600000000002</v>
          </cell>
          <cell r="H42">
            <v>51.153500000000001</v>
          </cell>
        </row>
        <row r="43">
          <cell r="A43">
            <v>1876</v>
          </cell>
          <cell r="B43">
            <v>144.6378</v>
          </cell>
          <cell r="C43">
            <v>30.663599999999999</v>
          </cell>
          <cell r="D43">
            <v>46.528100000000002</v>
          </cell>
          <cell r="F43">
            <v>9.7918000000000003</v>
          </cell>
          <cell r="G43">
            <v>54.944899999999997</v>
          </cell>
          <cell r="H43">
            <v>50.744799999999998</v>
          </cell>
        </row>
        <row r="44">
          <cell r="A44">
            <v>1877</v>
          </cell>
          <cell r="B44">
            <v>144.90940000000001</v>
          </cell>
          <cell r="C44">
            <v>31.3597</v>
          </cell>
          <cell r="D44">
            <v>45.936399999999999</v>
          </cell>
          <cell r="F44">
            <v>9.9572000000000003</v>
          </cell>
          <cell r="G44">
            <v>55.036000000000001</v>
          </cell>
          <cell r="H44">
            <v>50.412700000000001</v>
          </cell>
        </row>
        <row r="45">
          <cell r="A45">
            <v>1878</v>
          </cell>
          <cell r="B45">
            <v>145.04740000000001</v>
          </cell>
          <cell r="C45">
            <v>32.0152</v>
          </cell>
          <cell r="D45">
            <v>45.385899999999999</v>
          </cell>
          <cell r="F45">
            <v>10.0808</v>
          </cell>
          <cell r="G45">
            <v>55.125300000000003</v>
          </cell>
          <cell r="H45">
            <v>50.112200000000001</v>
          </cell>
        </row>
        <row r="46">
          <cell r="A46">
            <v>1879</v>
          </cell>
          <cell r="B46">
            <v>145.0556</v>
          </cell>
          <cell r="C46">
            <v>32.633800000000001</v>
          </cell>
          <cell r="D46">
            <v>44.872900000000001</v>
          </cell>
          <cell r="F46">
            <v>10.177300000000001</v>
          </cell>
          <cell r="G46">
            <v>55.2119</v>
          </cell>
          <cell r="H46">
            <v>49.837699999999998</v>
          </cell>
        </row>
        <row r="47">
          <cell r="A47">
            <v>1880</v>
          </cell>
          <cell r="B47">
            <v>144.93770000000001</v>
          </cell>
          <cell r="C47">
            <v>33.218899999999998</v>
          </cell>
          <cell r="D47">
            <v>44.394199999999998</v>
          </cell>
          <cell r="F47">
            <v>10.255800000000001</v>
          </cell>
          <cell r="G47">
            <v>55.301699999999997</v>
          </cell>
          <cell r="H47">
            <v>49.585299999999997</v>
          </cell>
        </row>
        <row r="48">
          <cell r="A48">
            <v>1881</v>
          </cell>
          <cell r="B48">
            <v>144.69739999999999</v>
          </cell>
          <cell r="C48">
            <v>70.548500000000004</v>
          </cell>
          <cell r="D48">
            <v>43.940399999999997</v>
          </cell>
          <cell r="F48">
            <v>10.2989</v>
          </cell>
          <cell r="G48">
            <v>55.402299999999997</v>
          </cell>
          <cell r="H48">
            <v>49.352400000000003</v>
          </cell>
        </row>
        <row r="49">
          <cell r="A49">
            <v>1882</v>
          </cell>
          <cell r="B49">
            <v>144.3382</v>
          </cell>
          <cell r="C49">
            <v>82.299300000000002</v>
          </cell>
          <cell r="D49">
            <v>43.515599999999999</v>
          </cell>
          <cell r="F49">
            <v>10.333600000000001</v>
          </cell>
          <cell r="G49">
            <v>55.512700000000002</v>
          </cell>
          <cell r="H49">
            <v>49.137099999999997</v>
          </cell>
        </row>
        <row r="50">
          <cell r="A50">
            <v>1883</v>
          </cell>
          <cell r="B50">
            <v>143.863</v>
          </cell>
          <cell r="C50">
            <v>92.241299999999995</v>
          </cell>
          <cell r="D50">
            <v>43.117800000000003</v>
          </cell>
          <cell r="F50">
            <v>10.3622</v>
          </cell>
          <cell r="G50">
            <v>55.632199999999997</v>
          </cell>
          <cell r="H50">
            <v>48.938000000000002</v>
          </cell>
        </row>
        <row r="51">
          <cell r="A51">
            <v>1884</v>
          </cell>
          <cell r="B51">
            <v>143.2749</v>
          </cell>
          <cell r="C51">
            <v>100.8831</v>
          </cell>
          <cell r="D51">
            <v>42.744799999999998</v>
          </cell>
          <cell r="F51">
            <v>10.386200000000001</v>
          </cell>
          <cell r="G51">
            <v>55.76</v>
          </cell>
          <cell r="H51">
            <v>48.7515</v>
          </cell>
        </row>
        <row r="52">
          <cell r="A52">
            <v>1885</v>
          </cell>
          <cell r="B52">
            <v>142.5763</v>
          </cell>
          <cell r="C52">
            <v>108.58</v>
          </cell>
          <cell r="D52">
            <v>42.394799999999996</v>
          </cell>
          <cell r="F52">
            <v>10.4069</v>
          </cell>
          <cell r="G52">
            <v>55.895499999999998</v>
          </cell>
          <cell r="H52">
            <v>48.578899999999997</v>
          </cell>
        </row>
        <row r="53">
          <cell r="A53">
            <v>1886</v>
          </cell>
          <cell r="B53">
            <v>141.81870000000001</v>
          </cell>
          <cell r="C53">
            <v>112.0373</v>
          </cell>
          <cell r="D53">
            <v>42.557099999999998</v>
          </cell>
          <cell r="F53">
            <v>11.708</v>
          </cell>
          <cell r="G53">
            <v>56.031399999999998</v>
          </cell>
          <cell r="H53">
            <v>48.415100000000002</v>
          </cell>
        </row>
        <row r="54">
          <cell r="A54">
            <v>1887</v>
          </cell>
          <cell r="B54">
            <v>141.0043</v>
          </cell>
          <cell r="C54">
            <v>114.43380000000001</v>
          </cell>
          <cell r="D54">
            <v>42.731200000000001</v>
          </cell>
          <cell r="F54">
            <v>11.9115</v>
          </cell>
          <cell r="G54">
            <v>56.167099999999998</v>
          </cell>
          <cell r="H54">
            <v>48.259300000000003</v>
          </cell>
        </row>
        <row r="55">
          <cell r="A55">
            <v>1888</v>
          </cell>
          <cell r="B55">
            <v>140.13550000000001</v>
          </cell>
          <cell r="C55">
            <v>116.4415</v>
          </cell>
          <cell r="D55">
            <v>42.915799999999997</v>
          </cell>
          <cell r="F55">
            <v>12.064</v>
          </cell>
          <cell r="G55">
            <v>56.302300000000002</v>
          </cell>
          <cell r="H55">
            <v>48.110999999999997</v>
          </cell>
        </row>
        <row r="56">
          <cell r="A56">
            <v>1889</v>
          </cell>
          <cell r="B56">
            <v>139.2141</v>
          </cell>
          <cell r="C56">
            <v>118.152</v>
          </cell>
          <cell r="D56">
            <v>43.109699999999997</v>
          </cell>
          <cell r="F56">
            <v>12.183299999999999</v>
          </cell>
          <cell r="G56">
            <v>56.436199999999999</v>
          </cell>
          <cell r="H56">
            <v>48.035200000000003</v>
          </cell>
        </row>
        <row r="57">
          <cell r="A57">
            <v>1890</v>
          </cell>
          <cell r="B57">
            <v>138.08510000000001</v>
          </cell>
          <cell r="C57">
            <v>119.6322</v>
          </cell>
          <cell r="D57">
            <v>43.311599999999999</v>
          </cell>
          <cell r="F57">
            <v>12.2807</v>
          </cell>
          <cell r="G57">
            <v>56.568399999999997</v>
          </cell>
          <cell r="H57">
            <v>47.965499999999999</v>
          </cell>
        </row>
        <row r="58">
          <cell r="A58">
            <v>1891</v>
          </cell>
          <cell r="B58">
            <v>148.4529</v>
          </cell>
          <cell r="C58">
            <v>92.352999999999994</v>
          </cell>
          <cell r="D58">
            <v>43.5137</v>
          </cell>
          <cell r="F58">
            <v>12.3352</v>
          </cell>
          <cell r="G58">
            <v>56.698500000000003</v>
          </cell>
          <cell r="H58">
            <v>47.901400000000002</v>
          </cell>
        </row>
        <row r="59">
          <cell r="A59">
            <v>1892</v>
          </cell>
          <cell r="B59">
            <v>150.16409999999999</v>
          </cell>
          <cell r="C59">
            <v>84.1935</v>
          </cell>
          <cell r="D59">
            <v>43.7151</v>
          </cell>
          <cell r="F59">
            <v>12.379300000000001</v>
          </cell>
          <cell r="G59">
            <v>56.8279</v>
          </cell>
          <cell r="H59">
            <v>47.844700000000003</v>
          </cell>
        </row>
        <row r="60">
          <cell r="A60">
            <v>1893</v>
          </cell>
          <cell r="B60">
            <v>151.72919999999999</v>
          </cell>
          <cell r="C60">
            <v>77.092399999999998</v>
          </cell>
          <cell r="D60">
            <v>43.9148</v>
          </cell>
          <cell r="F60">
            <v>12.415800000000001</v>
          </cell>
          <cell r="G60">
            <v>56.956000000000003</v>
          </cell>
          <cell r="H60">
            <v>47.792900000000003</v>
          </cell>
        </row>
        <row r="61">
          <cell r="A61">
            <v>1894</v>
          </cell>
          <cell r="B61">
            <v>153.1824</v>
          </cell>
          <cell r="C61">
            <v>70.777299999999997</v>
          </cell>
          <cell r="D61">
            <v>44.111899999999999</v>
          </cell>
          <cell r="F61">
            <v>12.4466</v>
          </cell>
          <cell r="G61">
            <v>57.082700000000003</v>
          </cell>
          <cell r="H61">
            <v>47.745699999999999</v>
          </cell>
        </row>
        <row r="62">
          <cell r="A62">
            <v>1895</v>
          </cell>
          <cell r="B62">
            <v>154.54910000000001</v>
          </cell>
          <cell r="C62">
            <v>65.047399999999996</v>
          </cell>
          <cell r="D62">
            <v>44.305599999999998</v>
          </cell>
          <cell r="F62">
            <v>12.473100000000001</v>
          </cell>
          <cell r="G62">
            <v>57.2074</v>
          </cell>
          <cell r="H62">
            <v>47.702800000000003</v>
          </cell>
        </row>
        <row r="63">
          <cell r="A63">
            <v>1896</v>
          </cell>
          <cell r="B63">
            <v>155.5154</v>
          </cell>
          <cell r="C63">
            <v>63.595199999999998</v>
          </cell>
          <cell r="D63">
            <v>44.495100000000001</v>
          </cell>
          <cell r="F63">
            <v>12.496</v>
          </cell>
          <cell r="G63">
            <v>57.330100000000002</v>
          </cell>
          <cell r="H63">
            <v>47.664000000000001</v>
          </cell>
        </row>
        <row r="64">
          <cell r="A64">
            <v>1897</v>
          </cell>
          <cell r="B64">
            <v>156.42859999999999</v>
          </cell>
          <cell r="C64">
            <v>62.470500000000001</v>
          </cell>
          <cell r="D64">
            <v>44.6798</v>
          </cell>
          <cell r="F64">
            <v>12.5162</v>
          </cell>
          <cell r="G64">
            <v>57.450200000000002</v>
          </cell>
          <cell r="H64">
            <v>47.628900000000002</v>
          </cell>
        </row>
        <row r="65">
          <cell r="A65">
            <v>1898</v>
          </cell>
          <cell r="B65">
            <v>157.29990000000001</v>
          </cell>
          <cell r="C65">
            <v>61.591999999999999</v>
          </cell>
          <cell r="D65">
            <v>44.858899999999998</v>
          </cell>
          <cell r="F65">
            <v>12.533899999999999</v>
          </cell>
          <cell r="G65">
            <v>57.567700000000002</v>
          </cell>
          <cell r="H65">
            <v>47.597299999999997</v>
          </cell>
        </row>
        <row r="66">
          <cell r="A66">
            <v>1899</v>
          </cell>
          <cell r="B66">
            <v>158.13820000000001</v>
          </cell>
          <cell r="C66">
            <v>60.903599999999997</v>
          </cell>
          <cell r="D66">
            <v>45.031799999999997</v>
          </cell>
          <cell r="F66">
            <v>12.5497</v>
          </cell>
          <cell r="G66">
            <v>57.682200000000002</v>
          </cell>
          <cell r="H66">
            <v>47.569099999999999</v>
          </cell>
        </row>
        <row r="67">
          <cell r="A67">
            <v>1900</v>
          </cell>
          <cell r="B67">
            <v>158.91720000000001</v>
          </cell>
          <cell r="C67">
            <v>60.356200000000001</v>
          </cell>
          <cell r="D67">
            <v>45.193199999999997</v>
          </cell>
          <cell r="F67">
            <v>12.563700000000001</v>
          </cell>
          <cell r="G67">
            <v>57.793500000000002</v>
          </cell>
          <cell r="H67">
            <v>47.543999999999997</v>
          </cell>
        </row>
        <row r="68">
          <cell r="A68">
            <v>1901</v>
          </cell>
          <cell r="B68">
            <v>159.82499999999999</v>
          </cell>
          <cell r="C68">
            <v>124.9239</v>
          </cell>
          <cell r="D68">
            <v>45.436599999999999</v>
          </cell>
          <cell r="F68">
            <v>15.570600000000001</v>
          </cell>
          <cell r="G68">
            <v>57.901400000000002</v>
          </cell>
          <cell r="H68">
            <v>47.6218</v>
          </cell>
        </row>
        <row r="69">
          <cell r="A69">
            <v>1902</v>
          </cell>
          <cell r="B69">
            <v>160.75149999999999</v>
          </cell>
          <cell r="C69">
            <v>144.4213</v>
          </cell>
          <cell r="D69">
            <v>45.700400000000002</v>
          </cell>
          <cell r="F69">
            <v>16.02</v>
          </cell>
          <cell r="G69">
            <v>58.048499999999997</v>
          </cell>
          <cell r="H69">
            <v>47.720700000000001</v>
          </cell>
        </row>
        <row r="70">
          <cell r="A70">
            <v>1903</v>
          </cell>
          <cell r="B70">
            <v>161.69890000000001</v>
          </cell>
          <cell r="C70">
            <v>160.66499999999999</v>
          </cell>
          <cell r="D70">
            <v>45.982999999999997</v>
          </cell>
          <cell r="F70">
            <v>16.3537</v>
          </cell>
          <cell r="G70">
            <v>58.191600000000001</v>
          </cell>
          <cell r="H70">
            <v>47.8354</v>
          </cell>
        </row>
        <row r="71">
          <cell r="A71">
            <v>1904</v>
          </cell>
          <cell r="B71">
            <v>162.66890000000001</v>
          </cell>
          <cell r="C71">
            <v>174.5909</v>
          </cell>
          <cell r="D71">
            <v>46.282400000000003</v>
          </cell>
          <cell r="F71">
            <v>16.6128</v>
          </cell>
          <cell r="G71">
            <v>58.330399999999997</v>
          </cell>
          <cell r="H71">
            <v>47.962499999999999</v>
          </cell>
        </row>
        <row r="72">
          <cell r="A72">
            <v>1905</v>
          </cell>
          <cell r="B72">
            <v>163.6662</v>
          </cell>
          <cell r="C72">
            <v>186.8416</v>
          </cell>
          <cell r="D72">
            <v>46.597099999999998</v>
          </cell>
          <cell r="F72">
            <v>16.822700000000001</v>
          </cell>
          <cell r="G72">
            <v>58.465200000000003</v>
          </cell>
          <cell r="H72">
            <v>48.1113</v>
          </cell>
        </row>
        <row r="73">
          <cell r="A73">
            <v>1906</v>
          </cell>
          <cell r="B73">
            <v>163.09889999999999</v>
          </cell>
          <cell r="C73">
            <v>191.38759999999999</v>
          </cell>
          <cell r="D73">
            <v>46.925400000000003</v>
          </cell>
          <cell r="F73">
            <v>16.9346</v>
          </cell>
          <cell r="G73">
            <v>58.5916</v>
          </cell>
          <cell r="H73">
            <v>48.252899999999997</v>
          </cell>
        </row>
        <row r="74">
          <cell r="A74">
            <v>1907</v>
          </cell>
          <cell r="B74">
            <v>162.55779999999999</v>
          </cell>
          <cell r="C74">
            <v>195.05430000000001</v>
          </cell>
          <cell r="D74">
            <v>47.265900000000002</v>
          </cell>
          <cell r="F74">
            <v>17.023700000000002</v>
          </cell>
          <cell r="G74">
            <v>58.586100000000002</v>
          </cell>
          <cell r="H74">
            <v>48.398899999999998</v>
          </cell>
        </row>
        <row r="75">
          <cell r="A75">
            <v>1908</v>
          </cell>
          <cell r="B75">
            <v>162.04329999999999</v>
          </cell>
          <cell r="C75">
            <v>198.0609</v>
          </cell>
          <cell r="D75">
            <v>47.6173</v>
          </cell>
          <cell r="F75">
            <v>17.096599999999999</v>
          </cell>
          <cell r="G75">
            <v>58.575800000000001</v>
          </cell>
          <cell r="H75">
            <v>48.547699999999999</v>
          </cell>
        </row>
        <row r="76">
          <cell r="A76">
            <v>1909</v>
          </cell>
          <cell r="B76">
            <v>161.55590000000001</v>
          </cell>
          <cell r="C76">
            <v>200.5592</v>
          </cell>
          <cell r="D76">
            <v>47.978200000000001</v>
          </cell>
          <cell r="F76">
            <v>17.157599999999999</v>
          </cell>
          <cell r="G76">
            <v>58.560499999999998</v>
          </cell>
          <cell r="H76">
            <v>48.699300000000001</v>
          </cell>
        </row>
        <row r="77">
          <cell r="A77">
            <v>1910</v>
          </cell>
          <cell r="B77">
            <v>161.09630000000001</v>
          </cell>
          <cell r="C77">
            <v>202.27099999999999</v>
          </cell>
          <cell r="D77">
            <v>48.3474</v>
          </cell>
          <cell r="F77">
            <v>17.209499999999998</v>
          </cell>
          <cell r="G77">
            <v>58.5441</v>
          </cell>
          <cell r="H77">
            <v>48.853400000000001</v>
          </cell>
        </row>
        <row r="78">
          <cell r="A78">
            <v>1911</v>
          </cell>
          <cell r="B78">
            <v>160.67670000000001</v>
          </cell>
          <cell r="C78">
            <v>140.5967</v>
          </cell>
          <cell r="D78">
            <v>48.72</v>
          </cell>
          <cell r="F78">
            <v>21.5319</v>
          </cell>
          <cell r="G78">
            <v>58.526299999999999</v>
          </cell>
          <cell r="H78">
            <v>49.006799999999998</v>
          </cell>
        </row>
        <row r="79">
          <cell r="A79">
            <v>1912</v>
          </cell>
          <cell r="B79">
            <v>160.30099999999999</v>
          </cell>
          <cell r="C79">
            <v>122.3737</v>
          </cell>
          <cell r="D79">
            <v>49.095100000000002</v>
          </cell>
          <cell r="F79">
            <v>22.197099999999999</v>
          </cell>
          <cell r="G79">
            <v>58.508000000000003</v>
          </cell>
          <cell r="H79">
            <v>49.157400000000003</v>
          </cell>
        </row>
        <row r="80">
          <cell r="A80">
            <v>1913</v>
          </cell>
          <cell r="B80">
            <v>159.9699</v>
          </cell>
          <cell r="C80">
            <v>107.214</v>
          </cell>
          <cell r="D80">
            <v>49.471899999999998</v>
          </cell>
          <cell r="F80">
            <v>22.693899999999999</v>
          </cell>
          <cell r="G80">
            <v>63.683599999999998</v>
          </cell>
          <cell r="H80">
            <v>49.3048</v>
          </cell>
        </row>
        <row r="81">
          <cell r="A81">
            <v>1914</v>
          </cell>
          <cell r="B81">
            <v>159.68350000000001</v>
          </cell>
          <cell r="C81">
            <v>94.189800000000005</v>
          </cell>
          <cell r="D81">
            <v>49.849299999999999</v>
          </cell>
          <cell r="F81">
            <v>23.081499999999998</v>
          </cell>
          <cell r="G81">
            <v>65.234700000000004</v>
          </cell>
          <cell r="H81">
            <v>55.070799999999998</v>
          </cell>
        </row>
        <row r="82">
          <cell r="A82">
            <v>1915</v>
          </cell>
          <cell r="B82">
            <v>159.44210000000001</v>
          </cell>
          <cell r="C82">
            <v>82.671099999999996</v>
          </cell>
          <cell r="D82">
            <v>50.226500000000001</v>
          </cell>
          <cell r="F82">
            <v>23.396899999999999</v>
          </cell>
          <cell r="G82">
            <v>66.588700000000003</v>
          </cell>
          <cell r="H82">
            <v>56.061999999999998</v>
          </cell>
        </row>
        <row r="83">
          <cell r="A83">
            <v>1916</v>
          </cell>
          <cell r="B83">
            <v>159.21690000000001</v>
          </cell>
          <cell r="C83">
            <v>78.800799999999995</v>
          </cell>
          <cell r="D83">
            <v>50.6646</v>
          </cell>
          <cell r="F83">
            <v>23.570399999999999</v>
          </cell>
          <cell r="G83">
            <v>67.893199999999993</v>
          </cell>
          <cell r="H83">
            <v>56.935000000000002</v>
          </cell>
        </row>
        <row r="84">
          <cell r="A84">
            <v>1917</v>
          </cell>
          <cell r="B84">
            <v>159.0283</v>
          </cell>
          <cell r="C84">
            <v>75.708100000000002</v>
          </cell>
          <cell r="D84">
            <v>51.094099999999997</v>
          </cell>
          <cell r="F84">
            <v>23.709900000000001</v>
          </cell>
          <cell r="G84">
            <v>69.206299999999999</v>
          </cell>
          <cell r="H84">
            <v>57.656100000000002</v>
          </cell>
        </row>
        <row r="85">
          <cell r="A85">
            <v>1918</v>
          </cell>
          <cell r="B85">
            <v>158.8766</v>
          </cell>
          <cell r="C85">
            <v>73.186400000000006</v>
          </cell>
          <cell r="D85">
            <v>51.514299999999999</v>
          </cell>
          <cell r="F85">
            <v>23.8249</v>
          </cell>
          <cell r="G85">
            <v>70.485200000000006</v>
          </cell>
          <cell r="H85">
            <v>58.320900000000002</v>
          </cell>
        </row>
        <row r="86">
          <cell r="A86">
            <v>1919</v>
          </cell>
          <cell r="B86">
            <v>158.7619</v>
          </cell>
          <cell r="C86">
            <v>71.090800000000002</v>
          </cell>
          <cell r="D86">
            <v>51.924500000000002</v>
          </cell>
          <cell r="F86">
            <v>23.921700000000001</v>
          </cell>
          <cell r="G86">
            <v>71.757400000000004</v>
          </cell>
          <cell r="H86">
            <v>58.952100000000002</v>
          </cell>
        </row>
        <row r="87">
          <cell r="A87">
            <v>1920</v>
          </cell>
          <cell r="B87">
            <v>158.68459999999999</v>
          </cell>
          <cell r="C87">
            <v>66.463200000000001</v>
          </cell>
          <cell r="D87">
            <v>52.323999999999998</v>
          </cell>
          <cell r="F87">
            <v>24.0046</v>
          </cell>
          <cell r="G87">
            <v>73.055899999999994</v>
          </cell>
          <cell r="H87">
            <v>59.548099999999998</v>
          </cell>
        </row>
        <row r="88">
          <cell r="A88">
            <v>1921</v>
          </cell>
          <cell r="B88">
            <v>158.64410000000001</v>
          </cell>
          <cell r="C88">
            <v>104.9402</v>
          </cell>
          <cell r="D88">
            <v>52.769199999999998</v>
          </cell>
          <cell r="F88">
            <v>28.353999999999999</v>
          </cell>
          <cell r="G88">
            <v>74.384799999999998</v>
          </cell>
          <cell r="H88">
            <v>60.114600000000003</v>
          </cell>
        </row>
        <row r="89">
          <cell r="A89">
            <v>1922</v>
          </cell>
          <cell r="B89">
            <v>158.64070000000001</v>
          </cell>
          <cell r="C89">
            <v>114.9256</v>
          </cell>
          <cell r="D89">
            <v>53.202100000000002</v>
          </cell>
          <cell r="F89">
            <v>29.042899999999999</v>
          </cell>
          <cell r="G89">
            <v>75.747100000000003</v>
          </cell>
          <cell r="H89">
            <v>60.6554</v>
          </cell>
        </row>
        <row r="90">
          <cell r="A90">
            <v>1923</v>
          </cell>
          <cell r="B90">
            <v>158.67449999999999</v>
          </cell>
          <cell r="C90">
            <v>122.7565</v>
          </cell>
          <cell r="D90">
            <v>53.622399999999999</v>
          </cell>
          <cell r="F90">
            <v>29.560700000000001</v>
          </cell>
          <cell r="G90">
            <v>77.056600000000003</v>
          </cell>
          <cell r="H90">
            <v>61.173400000000001</v>
          </cell>
        </row>
        <row r="91">
          <cell r="A91">
            <v>1924</v>
          </cell>
          <cell r="B91">
            <v>158.7457</v>
          </cell>
          <cell r="C91">
            <v>129.1182</v>
          </cell>
          <cell r="D91">
            <v>54.029299999999999</v>
          </cell>
          <cell r="F91">
            <v>29.966899999999999</v>
          </cell>
          <cell r="G91">
            <v>78.403400000000005</v>
          </cell>
          <cell r="H91">
            <v>61.611800000000002</v>
          </cell>
        </row>
        <row r="92">
          <cell r="A92">
            <v>1925</v>
          </cell>
          <cell r="B92">
            <v>158.8545</v>
          </cell>
          <cell r="C92">
            <v>134.46629999999999</v>
          </cell>
          <cell r="D92">
            <v>54.422600000000003</v>
          </cell>
          <cell r="F92">
            <v>30.298999999999999</v>
          </cell>
          <cell r="G92">
            <v>79.782799999999995</v>
          </cell>
          <cell r="H92">
            <v>62.101900000000001</v>
          </cell>
        </row>
        <row r="93">
          <cell r="A93">
            <v>1926</v>
          </cell>
          <cell r="B93">
            <v>158.2911</v>
          </cell>
          <cell r="C93">
            <v>135.8836</v>
          </cell>
          <cell r="D93">
            <v>54.084499999999998</v>
          </cell>
          <cell r="F93">
            <v>30.487400000000001</v>
          </cell>
          <cell r="G93">
            <v>81.195499999999996</v>
          </cell>
          <cell r="H93">
            <v>62.4236</v>
          </cell>
        </row>
        <row r="94">
          <cell r="A94">
            <v>1927</v>
          </cell>
          <cell r="B94">
            <v>157.6482</v>
          </cell>
          <cell r="C94">
            <v>136.86699999999999</v>
          </cell>
          <cell r="D94">
            <v>53.624699999999997</v>
          </cell>
          <cell r="F94">
            <v>30.6401</v>
          </cell>
          <cell r="G94">
            <v>82.530900000000003</v>
          </cell>
          <cell r="H94">
            <v>62.715400000000002</v>
          </cell>
        </row>
        <row r="95">
          <cell r="A95">
            <v>1928</v>
          </cell>
          <cell r="B95">
            <v>157.22489999999999</v>
          </cell>
          <cell r="C95">
            <v>137.47190000000001</v>
          </cell>
          <cell r="D95">
            <v>53.048099999999998</v>
          </cell>
          <cell r="F95">
            <v>30.766999999999999</v>
          </cell>
          <cell r="G95">
            <v>83.099000000000004</v>
          </cell>
          <cell r="H95">
            <v>62.9833</v>
          </cell>
        </row>
        <row r="96">
          <cell r="A96">
            <v>1929</v>
          </cell>
          <cell r="B96">
            <v>131.19669999999999</v>
          </cell>
          <cell r="C96">
            <v>137.78399999999999</v>
          </cell>
          <cell r="D96">
            <v>52.359000000000002</v>
          </cell>
          <cell r="F96">
            <v>30.874500000000001</v>
          </cell>
          <cell r="G96">
            <v>83.699299999999994</v>
          </cell>
          <cell r="H96">
            <v>63.087800000000001</v>
          </cell>
        </row>
        <row r="97">
          <cell r="A97">
            <v>1930</v>
          </cell>
          <cell r="B97">
            <v>124.191</v>
          </cell>
          <cell r="C97">
            <v>141.11330000000001</v>
          </cell>
          <cell r="D97">
            <v>51.561799999999998</v>
          </cell>
          <cell r="F97">
            <v>30.966999999999999</v>
          </cell>
          <cell r="G97">
            <v>84.302199999999999</v>
          </cell>
          <cell r="H97">
            <v>63.174900000000001</v>
          </cell>
        </row>
        <row r="98">
          <cell r="A98">
            <v>1931</v>
          </cell>
          <cell r="B98">
            <v>117.44410000000001</v>
          </cell>
          <cell r="C98">
            <v>157.8014</v>
          </cell>
          <cell r="D98">
            <v>50.658799999999999</v>
          </cell>
          <cell r="F98">
            <v>35.325000000000003</v>
          </cell>
          <cell r="G98">
            <v>84.907700000000006</v>
          </cell>
          <cell r="H98">
            <v>63.250399999999999</v>
          </cell>
        </row>
        <row r="99">
          <cell r="A99">
            <v>1932</v>
          </cell>
          <cell r="B99">
            <v>110.8853</v>
          </cell>
          <cell r="C99">
            <v>163.2698</v>
          </cell>
          <cell r="D99">
            <v>49.6554</v>
          </cell>
          <cell r="F99">
            <v>36.021599999999999</v>
          </cell>
          <cell r="G99">
            <v>85.519900000000007</v>
          </cell>
          <cell r="H99">
            <v>63.311</v>
          </cell>
        </row>
        <row r="100">
          <cell r="A100">
            <v>1933</v>
          </cell>
          <cell r="B100">
            <v>104.46339999999999</v>
          </cell>
          <cell r="C100">
            <v>167.92420000000001</v>
          </cell>
          <cell r="D100">
            <v>48.555100000000003</v>
          </cell>
          <cell r="F100">
            <v>36.546300000000002</v>
          </cell>
          <cell r="G100">
            <v>86.147400000000005</v>
          </cell>
          <cell r="H100">
            <v>63.362200000000001</v>
          </cell>
        </row>
        <row r="101">
          <cell r="A101">
            <v>1934</v>
          </cell>
          <cell r="B101">
            <v>98.141300000000001</v>
          </cell>
          <cell r="C101">
            <v>171.97069999999999</v>
          </cell>
          <cell r="D101">
            <v>47.361199999999997</v>
          </cell>
          <cell r="F101">
            <v>36.958799999999997</v>
          </cell>
          <cell r="G101">
            <v>84.553200000000004</v>
          </cell>
          <cell r="H101">
            <v>67.098799999999997</v>
          </cell>
        </row>
        <row r="102">
          <cell r="A102">
            <v>1935</v>
          </cell>
          <cell r="B102">
            <v>91.891599999999997</v>
          </cell>
          <cell r="C102">
            <v>175.55410000000001</v>
          </cell>
          <cell r="D102">
            <v>46.076900000000002</v>
          </cell>
          <cell r="F102">
            <v>37.296500000000002</v>
          </cell>
          <cell r="G102">
            <v>82.8035</v>
          </cell>
          <cell r="H102">
            <v>67.916799999999995</v>
          </cell>
        </row>
        <row r="103">
          <cell r="A103">
            <v>1936</v>
          </cell>
          <cell r="B103">
            <v>85.505200000000002</v>
          </cell>
          <cell r="C103">
            <v>177.3775</v>
          </cell>
          <cell r="D103">
            <v>44.758099999999999</v>
          </cell>
          <cell r="F103">
            <v>37.49</v>
          </cell>
          <cell r="G103">
            <v>80.899299999999997</v>
          </cell>
          <cell r="H103">
            <v>68.631399999999999</v>
          </cell>
        </row>
        <row r="104">
          <cell r="A104">
            <v>1937</v>
          </cell>
          <cell r="B104">
            <v>79.185199999999995</v>
          </cell>
          <cell r="C104">
            <v>179.5805</v>
          </cell>
          <cell r="D104">
            <v>43.403100000000002</v>
          </cell>
          <cell r="F104">
            <v>37.647300000000001</v>
          </cell>
          <cell r="G104">
            <v>78.841999999999999</v>
          </cell>
          <cell r="H104">
            <v>69.188100000000006</v>
          </cell>
        </row>
        <row r="105">
          <cell r="A105">
            <v>1938</v>
          </cell>
          <cell r="B105">
            <v>72.920100000000005</v>
          </cell>
          <cell r="C105">
            <v>181.5727</v>
          </cell>
          <cell r="D105">
            <v>42.014299999999999</v>
          </cell>
          <cell r="F105">
            <v>37.778300000000002</v>
          </cell>
          <cell r="G105">
            <v>76.688100000000006</v>
          </cell>
          <cell r="H105">
            <v>69.694999999999993</v>
          </cell>
        </row>
        <row r="106">
          <cell r="A106">
            <v>1939</v>
          </cell>
          <cell r="B106">
            <v>66.674099999999996</v>
          </cell>
          <cell r="C106">
            <v>183.39840000000001</v>
          </cell>
          <cell r="D106">
            <v>40.594200000000001</v>
          </cell>
          <cell r="F106">
            <v>37.889499999999998</v>
          </cell>
          <cell r="G106">
            <v>74.512900000000002</v>
          </cell>
          <cell r="H106">
            <v>70.168000000000006</v>
          </cell>
        </row>
        <row r="107">
          <cell r="A107">
            <v>1940</v>
          </cell>
          <cell r="B107">
            <v>60.507100000000001</v>
          </cell>
          <cell r="C107">
            <v>185.0909</v>
          </cell>
          <cell r="D107">
            <v>39.145099999999999</v>
          </cell>
          <cell r="F107">
            <v>37.985199999999999</v>
          </cell>
          <cell r="G107">
            <v>71.146199999999993</v>
          </cell>
          <cell r="H107">
            <v>70.613299999999995</v>
          </cell>
        </row>
        <row r="108">
          <cell r="A108">
            <v>1941</v>
          </cell>
          <cell r="B108">
            <v>54.305799999999998</v>
          </cell>
          <cell r="C108">
            <v>194.00739999999999</v>
          </cell>
          <cell r="D108">
            <v>37.6905</v>
          </cell>
          <cell r="F108">
            <v>53.040300000000002</v>
          </cell>
          <cell r="G108">
            <v>54.421100000000003</v>
          </cell>
          <cell r="H108">
            <v>71.037199999999999</v>
          </cell>
        </row>
        <row r="109">
          <cell r="A109">
            <v>1942</v>
          </cell>
          <cell r="B109">
            <v>48.154800000000002</v>
          </cell>
          <cell r="C109">
            <v>198.3433</v>
          </cell>
          <cell r="D109">
            <v>36.232599999999998</v>
          </cell>
          <cell r="F109">
            <v>55.3048</v>
          </cell>
          <cell r="G109">
            <v>47.512799999999999</v>
          </cell>
          <cell r="H109">
            <v>71.443700000000007</v>
          </cell>
        </row>
        <row r="110">
          <cell r="A110">
            <v>1943</v>
          </cell>
          <cell r="B110">
            <v>42.050699999999999</v>
          </cell>
          <cell r="C110">
            <v>202.5438</v>
          </cell>
          <cell r="D110">
            <v>34.773099999999999</v>
          </cell>
          <cell r="F110">
            <v>56.987900000000003</v>
          </cell>
          <cell r="G110">
            <v>40.835799999999999</v>
          </cell>
          <cell r="H110">
            <v>71.835700000000003</v>
          </cell>
        </row>
        <row r="111">
          <cell r="A111">
            <v>1944</v>
          </cell>
          <cell r="B111">
            <v>39.629300000000001</v>
          </cell>
          <cell r="C111">
            <v>206.69589999999999</v>
          </cell>
          <cell r="D111">
            <v>33.314</v>
          </cell>
          <cell r="F111">
            <v>58.2956</v>
          </cell>
          <cell r="G111">
            <v>34.353499999999997</v>
          </cell>
          <cell r="H111">
            <v>72.211399999999998</v>
          </cell>
        </row>
        <row r="112">
          <cell r="A112">
            <v>1945</v>
          </cell>
          <cell r="B112">
            <v>37.250399999999999</v>
          </cell>
          <cell r="C112">
            <v>210.69929999999999</v>
          </cell>
          <cell r="D112">
            <v>31.857199999999999</v>
          </cell>
          <cell r="F112">
            <v>59.356400000000001</v>
          </cell>
          <cell r="G112">
            <v>28.0367</v>
          </cell>
          <cell r="H112">
            <v>72.576300000000003</v>
          </cell>
        </row>
        <row r="113">
          <cell r="A113">
            <v>1946</v>
          </cell>
          <cell r="B113">
            <v>34.912100000000002</v>
          </cell>
          <cell r="C113">
            <v>214.3486</v>
          </cell>
          <cell r="D113">
            <v>30.4041</v>
          </cell>
          <cell r="F113">
            <v>59.925400000000003</v>
          </cell>
          <cell r="G113">
            <v>24.028700000000001</v>
          </cell>
          <cell r="H113">
            <v>72.931700000000006</v>
          </cell>
        </row>
        <row r="114">
          <cell r="A114">
            <v>1947</v>
          </cell>
          <cell r="B114">
            <v>32.613199999999999</v>
          </cell>
          <cell r="C114">
            <v>217.6173</v>
          </cell>
          <cell r="D114">
            <v>28.956399999999999</v>
          </cell>
          <cell r="F114">
            <v>60.379300000000001</v>
          </cell>
          <cell r="G114">
            <v>20.4267</v>
          </cell>
          <cell r="H114">
            <v>73.278499999999994</v>
          </cell>
        </row>
        <row r="115">
          <cell r="A115">
            <v>1948</v>
          </cell>
          <cell r="B115">
            <v>30.352499999999999</v>
          </cell>
          <cell r="C115">
            <v>221.01140000000001</v>
          </cell>
          <cell r="D115">
            <v>27.515599999999999</v>
          </cell>
          <cell r="F115">
            <v>60.751199999999997</v>
          </cell>
          <cell r="G115">
            <v>17.178799999999999</v>
          </cell>
          <cell r="H115">
            <v>73.617599999999996</v>
          </cell>
        </row>
        <row r="116">
          <cell r="A116">
            <v>1949</v>
          </cell>
          <cell r="B116">
            <v>28.129100000000001</v>
          </cell>
          <cell r="C116">
            <v>224.5069</v>
          </cell>
          <cell r="D116">
            <v>26.083100000000002</v>
          </cell>
          <cell r="F116">
            <v>61.062600000000003</v>
          </cell>
          <cell r="G116">
            <v>14.305300000000001</v>
          </cell>
          <cell r="H116">
            <v>73.671899999999994</v>
          </cell>
        </row>
        <row r="117">
          <cell r="A117">
            <v>1950</v>
          </cell>
          <cell r="B117">
            <v>25.968900000000001</v>
          </cell>
          <cell r="C117">
            <v>229.84379999999999</v>
          </cell>
          <cell r="D117">
            <v>24.6601</v>
          </cell>
          <cell r="F117">
            <v>61.328000000000003</v>
          </cell>
          <cell r="G117">
            <v>13.082100000000001</v>
          </cell>
          <cell r="H117">
            <v>73.719899999999996</v>
          </cell>
        </row>
        <row r="118">
          <cell r="A118">
            <v>1951</v>
          </cell>
          <cell r="B118">
            <v>18.226500000000001</v>
          </cell>
          <cell r="C118">
            <v>286.37520000000001</v>
          </cell>
          <cell r="D118">
            <v>23.528700000000001</v>
          </cell>
          <cell r="F118">
            <v>82.945499999999996</v>
          </cell>
          <cell r="G118">
            <v>126.9132</v>
          </cell>
          <cell r="H118">
            <v>74.646100000000004</v>
          </cell>
        </row>
        <row r="119">
          <cell r="A119">
            <v>1952</v>
          </cell>
          <cell r="B119">
            <v>15.0411</v>
          </cell>
          <cell r="C119">
            <v>304.7174</v>
          </cell>
          <cell r="D119">
            <v>22.546199999999999</v>
          </cell>
          <cell r="F119">
            <v>86.275999999999996</v>
          </cell>
          <cell r="G119">
            <v>149.64179999999999</v>
          </cell>
          <cell r="H119">
            <v>75.595500000000001</v>
          </cell>
        </row>
        <row r="120">
          <cell r="A120">
            <v>1953</v>
          </cell>
          <cell r="B120">
            <v>12.121</v>
          </cell>
          <cell r="C120">
            <v>319.57850000000002</v>
          </cell>
          <cell r="D120">
            <v>21.707000000000001</v>
          </cell>
          <cell r="F120">
            <v>88.763999999999996</v>
          </cell>
          <cell r="G120">
            <v>171.48429999999999</v>
          </cell>
          <cell r="H120">
            <v>76.557599999999994</v>
          </cell>
        </row>
        <row r="121">
          <cell r="A121">
            <v>1954</v>
          </cell>
          <cell r="B121">
            <v>9.4383999999999997</v>
          </cell>
          <cell r="C121">
            <v>331.78089999999997</v>
          </cell>
          <cell r="D121">
            <v>21.005700000000001</v>
          </cell>
          <cell r="F121">
            <v>90.705799999999996</v>
          </cell>
          <cell r="G121">
            <v>192.66640000000001</v>
          </cell>
          <cell r="H121">
            <v>77.524100000000004</v>
          </cell>
        </row>
        <row r="122">
          <cell r="A122">
            <v>1955</v>
          </cell>
          <cell r="B122">
            <v>6.9715999999999996</v>
          </cell>
          <cell r="C122">
            <v>342.05149999999998</v>
          </cell>
          <cell r="D122">
            <v>20.437200000000001</v>
          </cell>
          <cell r="F122">
            <v>92.286299999999997</v>
          </cell>
          <cell r="G122">
            <v>213.74680000000001</v>
          </cell>
          <cell r="H122">
            <v>97.762799999999999</v>
          </cell>
        </row>
        <row r="123">
          <cell r="A123">
            <v>1956</v>
          </cell>
          <cell r="B123">
            <v>4.7073999999999998</v>
          </cell>
          <cell r="C123">
            <v>348.09750000000003</v>
          </cell>
          <cell r="D123">
            <v>19.9971</v>
          </cell>
          <cell r="F123">
            <v>93.1571</v>
          </cell>
          <cell r="G123">
            <v>236.1474</v>
          </cell>
          <cell r="H123">
            <v>102.6493</v>
          </cell>
        </row>
        <row r="124">
          <cell r="A124">
            <v>1957</v>
          </cell>
          <cell r="B124">
            <v>2.6280999999999999</v>
          </cell>
          <cell r="C124">
            <v>353.04469999999998</v>
          </cell>
          <cell r="D124">
            <v>19.680900000000001</v>
          </cell>
          <cell r="F124">
            <v>93.857299999999995</v>
          </cell>
          <cell r="G124">
            <v>258.24740000000003</v>
          </cell>
          <cell r="H124">
            <v>107.00700000000001</v>
          </cell>
        </row>
        <row r="125">
          <cell r="A125">
            <v>1958</v>
          </cell>
          <cell r="B125">
            <v>0.72209999999999996</v>
          </cell>
          <cell r="C125">
            <v>357.1549</v>
          </cell>
          <cell r="D125">
            <v>19.4847</v>
          </cell>
          <cell r="F125">
            <v>94.434700000000007</v>
          </cell>
          <cell r="G125">
            <v>279.95209999999997</v>
          </cell>
          <cell r="H125">
            <v>110.5419</v>
          </cell>
        </row>
        <row r="126">
          <cell r="A126">
            <v>1959</v>
          </cell>
          <cell r="B126">
            <v>-1.02</v>
          </cell>
          <cell r="C126">
            <v>362.41230000000002</v>
          </cell>
          <cell r="D126">
            <v>19.404900000000001</v>
          </cell>
          <cell r="F126">
            <v>94.920900000000003</v>
          </cell>
          <cell r="G126">
            <v>208.34129999999999</v>
          </cell>
          <cell r="H126">
            <v>113.7919</v>
          </cell>
        </row>
        <row r="127">
          <cell r="A127">
            <v>1960</v>
          </cell>
          <cell r="B127">
            <v>-2.6065</v>
          </cell>
          <cell r="C127">
            <v>366.64850000000001</v>
          </cell>
          <cell r="D127">
            <v>19.437799999999999</v>
          </cell>
          <cell r="F127">
            <v>95.337100000000007</v>
          </cell>
          <cell r="G127">
            <v>210.886</v>
          </cell>
          <cell r="H127">
            <v>116.84350000000001</v>
          </cell>
        </row>
        <row r="128">
          <cell r="A128">
            <v>1961</v>
          </cell>
          <cell r="B128">
            <v>-4.0918000000000001</v>
          </cell>
          <cell r="C128">
            <v>481.92829999999998</v>
          </cell>
          <cell r="D128">
            <v>16.696999999999999</v>
          </cell>
          <cell r="F128">
            <v>129.91909999999999</v>
          </cell>
          <cell r="G128">
            <v>205.2209</v>
          </cell>
          <cell r="H128">
            <v>119.68770000000001</v>
          </cell>
        </row>
        <row r="129">
          <cell r="A129">
            <v>1962</v>
          </cell>
          <cell r="B129">
            <v>-5.4755000000000003</v>
          </cell>
          <cell r="C129">
            <v>517.55070000000001</v>
          </cell>
          <cell r="D129">
            <v>16.318200000000001</v>
          </cell>
          <cell r="F129">
            <v>135.2433</v>
          </cell>
          <cell r="G129">
            <v>201.86850000000001</v>
          </cell>
          <cell r="H129">
            <v>122.3479</v>
          </cell>
        </row>
        <row r="130">
          <cell r="A130">
            <v>1963</v>
          </cell>
          <cell r="B130">
            <v>-6.7626999999999997</v>
          </cell>
          <cell r="C130">
            <v>546.07460000000003</v>
          </cell>
          <cell r="D130">
            <v>16.0138</v>
          </cell>
          <cell r="F130">
            <v>139.22069999999999</v>
          </cell>
          <cell r="G130">
            <v>198.8176</v>
          </cell>
          <cell r="H130">
            <v>124.8412</v>
          </cell>
        </row>
        <row r="131">
          <cell r="A131">
            <v>1964</v>
          </cell>
          <cell r="B131">
            <v>-7.9615</v>
          </cell>
          <cell r="C131">
            <v>572.03959999999995</v>
          </cell>
          <cell r="D131">
            <v>15.778</v>
          </cell>
          <cell r="F131">
            <v>142.32490000000001</v>
          </cell>
          <cell r="G131">
            <v>196.17920000000001</v>
          </cell>
          <cell r="H131">
            <v>127.3356</v>
          </cell>
        </row>
        <row r="132">
          <cell r="A132">
            <v>1965</v>
          </cell>
          <cell r="B132">
            <v>-9.0786999999999995</v>
          </cell>
          <cell r="C132">
            <v>593.94060000000002</v>
          </cell>
          <cell r="D132">
            <v>15.605700000000001</v>
          </cell>
          <cell r="F132">
            <v>144.85169999999999</v>
          </cell>
          <cell r="G132">
            <v>192.91749999999999</v>
          </cell>
          <cell r="H132">
            <v>129.506</v>
          </cell>
        </row>
        <row r="133">
          <cell r="A133">
            <v>1966</v>
          </cell>
          <cell r="B133">
            <v>-9.0747</v>
          </cell>
          <cell r="C133">
            <v>603.87249999999995</v>
          </cell>
          <cell r="D133">
            <v>15.4787</v>
          </cell>
          <cell r="F133">
            <v>146.2433</v>
          </cell>
          <cell r="G133">
            <v>181.1651</v>
          </cell>
          <cell r="H133">
            <v>129.6122</v>
          </cell>
        </row>
        <row r="134">
          <cell r="A134">
            <v>1967</v>
          </cell>
          <cell r="B134">
            <v>-9.0297000000000001</v>
          </cell>
          <cell r="C134">
            <v>612.0308</v>
          </cell>
          <cell r="D134">
            <v>15.393000000000001</v>
          </cell>
          <cell r="F134">
            <v>147.3621</v>
          </cell>
          <cell r="G134">
            <v>169.52440000000001</v>
          </cell>
          <cell r="H134">
            <v>130.7089</v>
          </cell>
        </row>
        <row r="135">
          <cell r="A135">
            <v>1968</v>
          </cell>
          <cell r="B135">
            <v>-8.9679000000000002</v>
          </cell>
          <cell r="C135">
            <v>619.05269999999996</v>
          </cell>
          <cell r="D135">
            <v>15.3453</v>
          </cell>
          <cell r="F135">
            <v>148.28479999999999</v>
          </cell>
          <cell r="G135">
            <v>157.9246</v>
          </cell>
          <cell r="H135">
            <v>131.77850000000001</v>
          </cell>
        </row>
        <row r="136">
          <cell r="A136">
            <v>1969</v>
          </cell>
          <cell r="B136">
            <v>-8.8714999999999993</v>
          </cell>
          <cell r="C136">
            <v>629.61329999999998</v>
          </cell>
          <cell r="D136">
            <v>15.3323</v>
          </cell>
          <cell r="F136">
            <v>149.06180000000001</v>
          </cell>
          <cell r="G136">
            <v>147.83500000000001</v>
          </cell>
          <cell r="H136">
            <v>132.89230000000001</v>
          </cell>
        </row>
        <row r="137">
          <cell r="A137">
            <v>1970</v>
          </cell>
          <cell r="B137">
            <v>-9.2577999999999996</v>
          </cell>
          <cell r="C137">
            <v>638.01210000000003</v>
          </cell>
          <cell r="D137">
            <v>13.565200000000001</v>
          </cell>
          <cell r="F137">
            <v>149.7269</v>
          </cell>
          <cell r="G137">
            <v>114.46299999999999</v>
          </cell>
          <cell r="H137">
            <v>132.77510000000001</v>
          </cell>
        </row>
        <row r="138">
          <cell r="A138">
            <v>1971</v>
          </cell>
          <cell r="B138">
            <v>-9.5349000000000004</v>
          </cell>
          <cell r="C138">
            <v>567.11810000000003</v>
          </cell>
          <cell r="D138">
            <v>11.1775</v>
          </cell>
          <cell r="F138">
            <v>184.52449999999999</v>
          </cell>
          <cell r="G138">
            <v>100.09699999999999</v>
          </cell>
          <cell r="H138">
            <v>104.97920000000001</v>
          </cell>
        </row>
        <row r="139">
          <cell r="A139">
            <v>1972</v>
          </cell>
          <cell r="B139">
            <v>-9.7591000000000001</v>
          </cell>
          <cell r="C139">
            <v>547.71439999999996</v>
          </cell>
          <cell r="D139">
            <v>8.641</v>
          </cell>
          <cell r="F139">
            <v>190.03749999999999</v>
          </cell>
          <cell r="G139">
            <v>85.372100000000003</v>
          </cell>
          <cell r="H139">
            <v>101.0749</v>
          </cell>
        </row>
        <row r="140">
          <cell r="A140">
            <v>1973</v>
          </cell>
          <cell r="B140">
            <v>-9.9341000000000008</v>
          </cell>
          <cell r="C140">
            <v>531.04510000000005</v>
          </cell>
          <cell r="D140">
            <v>5.9631999999999996</v>
          </cell>
          <cell r="F140">
            <v>194.18129999999999</v>
          </cell>
          <cell r="G140">
            <v>71.251900000000006</v>
          </cell>
          <cell r="H140">
            <v>97.254800000000003</v>
          </cell>
        </row>
        <row r="141">
          <cell r="A141">
            <v>1974</v>
          </cell>
          <cell r="B141">
            <v>-9.5634999999999994</v>
          </cell>
          <cell r="C141">
            <v>516.3519</v>
          </cell>
          <cell r="D141">
            <v>3.1514000000000002</v>
          </cell>
          <cell r="F141">
            <v>197.43289999999999</v>
          </cell>
          <cell r="G141">
            <v>64.849999999999994</v>
          </cell>
          <cell r="H141">
            <v>93.699600000000004</v>
          </cell>
        </row>
        <row r="142">
          <cell r="A142">
            <v>1975</v>
          </cell>
          <cell r="B142">
            <v>-9.1507000000000005</v>
          </cell>
          <cell r="C142">
            <v>503.09449999999998</v>
          </cell>
          <cell r="D142">
            <v>0.21199999999999999</v>
          </cell>
          <cell r="F142">
            <v>200.0908</v>
          </cell>
          <cell r="G142">
            <v>58.780500000000004</v>
          </cell>
          <cell r="H142">
            <v>90.124600000000001</v>
          </cell>
        </row>
        <row r="143">
          <cell r="A143">
            <v>1976</v>
          </cell>
          <cell r="B143">
            <v>-8.7352000000000007</v>
          </cell>
          <cell r="C143">
            <v>501.64350000000002</v>
          </cell>
          <cell r="D143">
            <v>-2.6383999999999999</v>
          </cell>
          <cell r="F143">
            <v>201.5993</v>
          </cell>
          <cell r="G143">
            <v>55.919600000000003</v>
          </cell>
          <cell r="H143">
            <v>86.519599999999997</v>
          </cell>
        </row>
        <row r="144">
          <cell r="A144">
            <v>1977</v>
          </cell>
          <cell r="B144">
            <v>-8.32</v>
          </cell>
          <cell r="C144">
            <v>500.90199999999999</v>
          </cell>
          <cell r="D144">
            <v>-5.6405000000000003</v>
          </cell>
          <cell r="F144">
            <v>202.82259999999999</v>
          </cell>
          <cell r="G144">
            <v>50.358400000000003</v>
          </cell>
          <cell r="H144">
            <v>82.850899999999996</v>
          </cell>
        </row>
        <row r="145">
          <cell r="A145">
            <v>1978</v>
          </cell>
          <cell r="B145">
            <v>-7.9936999999999996</v>
          </cell>
          <cell r="C145">
            <v>500.34199999999998</v>
          </cell>
          <cell r="D145">
            <v>-8.7889999999999997</v>
          </cell>
          <cell r="F145">
            <v>203.8389</v>
          </cell>
          <cell r="G145">
            <v>44.8217</v>
          </cell>
          <cell r="H145">
            <v>79.101600000000005</v>
          </cell>
        </row>
        <row r="146">
          <cell r="A146">
            <v>1979</v>
          </cell>
          <cell r="B146">
            <v>-7.4802999999999997</v>
          </cell>
          <cell r="C146">
            <v>507.57589999999999</v>
          </cell>
          <cell r="D146">
            <v>-12.0787</v>
          </cell>
          <cell r="F146">
            <v>233.7021</v>
          </cell>
          <cell r="G146">
            <v>39.495199999999997</v>
          </cell>
          <cell r="H146">
            <v>75.217399999999998</v>
          </cell>
        </row>
        <row r="147">
          <cell r="A147">
            <v>1980</v>
          </cell>
          <cell r="B147">
            <v>-7.0938999999999997</v>
          </cell>
          <cell r="C147">
            <v>511.58980000000003</v>
          </cell>
          <cell r="D147">
            <v>-14.090400000000001</v>
          </cell>
          <cell r="F147">
            <v>238.68709999999999</v>
          </cell>
          <cell r="G147">
            <v>35.441699999999997</v>
          </cell>
          <cell r="H147">
            <v>73.780199999999994</v>
          </cell>
        </row>
        <row r="148">
          <cell r="A148">
            <v>1981</v>
          </cell>
          <cell r="B148">
            <v>-7.0140000000000002</v>
          </cell>
        </row>
        <row r="149">
          <cell r="A149">
            <v>1982</v>
          </cell>
          <cell r="B149">
            <v>-5.7965999999999998</v>
          </cell>
        </row>
        <row r="150">
          <cell r="A150">
            <v>1983</v>
          </cell>
          <cell r="B150">
            <v>-4.3013000000000003</v>
          </cell>
        </row>
        <row r="151">
          <cell r="A151">
            <v>1984</v>
          </cell>
          <cell r="B151">
            <v>-2.5464000000000002</v>
          </cell>
        </row>
        <row r="152">
          <cell r="A152">
            <v>1985</v>
          </cell>
          <cell r="B152">
            <v>-0.54900000000000004</v>
          </cell>
        </row>
        <row r="153">
          <cell r="A153">
            <v>1986</v>
          </cell>
          <cell r="B153">
            <v>1.6652</v>
          </cell>
        </row>
        <row r="154">
          <cell r="A154">
            <v>1987</v>
          </cell>
          <cell r="B154">
            <v>4.0814000000000004</v>
          </cell>
        </row>
        <row r="155">
          <cell r="A155">
            <v>1988</v>
          </cell>
          <cell r="B155">
            <v>6.6863000000000001</v>
          </cell>
        </row>
        <row r="156">
          <cell r="A156">
            <v>1989</v>
          </cell>
          <cell r="B156">
            <v>9.4656000000000002</v>
          </cell>
        </row>
        <row r="157">
          <cell r="A157">
            <v>1990</v>
          </cell>
          <cell r="B157">
            <v>12.420299999999999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rl.noaa.gov/gmd/ccgg/trends/global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34"/>
  <sheetViews>
    <sheetView workbookViewId="0">
      <selection activeCell="B20" sqref="B20"/>
    </sheetView>
  </sheetViews>
  <sheetFormatPr defaultRowHeight="14.4" x14ac:dyDescent="0.3"/>
  <cols>
    <col min="1" max="1" width="25.5546875" customWidth="1"/>
  </cols>
  <sheetData>
    <row r="2" spans="1:1" x14ac:dyDescent="0.3">
      <c r="A2" t="s">
        <v>220</v>
      </c>
    </row>
    <row r="4" spans="1:1" x14ac:dyDescent="0.3">
      <c r="A4" t="s">
        <v>221</v>
      </c>
    </row>
    <row r="6" spans="1:1" x14ac:dyDescent="0.3">
      <c r="A6" t="s">
        <v>223</v>
      </c>
    </row>
    <row r="7" spans="1:1" x14ac:dyDescent="0.3">
      <c r="A7" t="s">
        <v>222</v>
      </c>
    </row>
    <row r="8" spans="1:1" x14ac:dyDescent="0.3">
      <c r="A8" t="s">
        <v>225</v>
      </c>
    </row>
    <row r="9" spans="1:1" x14ac:dyDescent="0.3">
      <c r="A9" t="s">
        <v>224</v>
      </c>
    </row>
    <row r="10" spans="1:1" x14ac:dyDescent="0.3">
      <c r="A10" t="s">
        <v>227</v>
      </c>
    </row>
    <row r="11" spans="1:1" x14ac:dyDescent="0.3">
      <c r="A11" t="s">
        <v>226</v>
      </c>
    </row>
    <row r="12" spans="1:1" x14ac:dyDescent="0.3">
      <c r="A12" t="s">
        <v>125</v>
      </c>
    </row>
    <row r="13" spans="1:1" x14ac:dyDescent="0.3">
      <c r="A13" t="s">
        <v>228</v>
      </c>
    </row>
    <row r="14" spans="1:1" x14ac:dyDescent="0.3">
      <c r="A14" t="s">
        <v>126</v>
      </c>
    </row>
    <row r="15" spans="1:1" x14ac:dyDescent="0.3">
      <c r="A15" t="s">
        <v>229</v>
      </c>
    </row>
    <row r="17" spans="1:1" x14ac:dyDescent="0.3">
      <c r="A17" t="s">
        <v>230</v>
      </c>
    </row>
    <row r="34" spans="1:1" x14ac:dyDescent="0.3">
      <c r="A34" t="s">
        <v>132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X64"/>
  <sheetViews>
    <sheetView workbookViewId="0">
      <selection activeCell="R5" sqref="R5"/>
    </sheetView>
  </sheetViews>
  <sheetFormatPr defaultRowHeight="15.6" x14ac:dyDescent="0.3"/>
  <cols>
    <col min="1" max="1" width="7.44140625" customWidth="1"/>
    <col min="2" max="2" width="8.88671875" style="12"/>
    <col min="3" max="3" width="8.88671875" style="25"/>
    <col min="4" max="4" width="2.6640625" customWidth="1"/>
    <col min="5" max="5" width="9.44140625" style="11" customWidth="1"/>
    <col min="6" max="6" width="9.44140625" style="78" customWidth="1"/>
    <col min="7" max="7" width="8.88671875" style="11"/>
    <col min="8" max="8" width="8.88671875" style="78"/>
    <col min="9" max="9" width="2.88671875" style="11" customWidth="1"/>
    <col min="10" max="10" width="10.88671875" style="24" customWidth="1"/>
    <col min="11" max="11" width="8.5546875" style="28" customWidth="1"/>
    <col min="12" max="12" width="3.6640625" style="25" customWidth="1"/>
    <col min="13" max="13" width="8.88671875" style="25"/>
    <col min="14" max="14" width="14.5546875" style="37" customWidth="1"/>
    <col min="15" max="15" width="12.21875" style="37" customWidth="1"/>
    <col min="16" max="16" width="3.44140625" style="25" customWidth="1"/>
    <col min="17" max="17" width="8.88671875" style="28" customWidth="1"/>
    <col min="18" max="18" width="10" style="18" customWidth="1"/>
    <col min="19" max="19" width="11.5546875" style="25" customWidth="1"/>
    <col min="20" max="20" width="8.88671875" style="14"/>
    <col min="21" max="21" width="2.44140625" customWidth="1"/>
    <col min="22" max="24" width="8.88671875" style="10"/>
    <col min="25" max="25" width="4.109375" customWidth="1"/>
  </cols>
  <sheetData>
    <row r="1" spans="1:24" s="16" customFormat="1" ht="18" x14ac:dyDescent="0.35">
      <c r="B1" s="32"/>
      <c r="C1" s="115">
        <v>258.42089930262756</v>
      </c>
      <c r="E1" s="117">
        <v>2.13</v>
      </c>
      <c r="F1" s="77"/>
      <c r="G1" s="27"/>
      <c r="H1" s="78"/>
      <c r="I1" s="27"/>
      <c r="J1" s="22">
        <f>E1*(1+E2)</f>
        <v>2.343</v>
      </c>
      <c r="K1" s="10"/>
      <c r="L1" s="2"/>
      <c r="M1" s="13"/>
      <c r="N1" s="35"/>
      <c r="O1" s="40">
        <v>1.7446445071492678E-2</v>
      </c>
      <c r="P1" s="17"/>
      <c r="Q1" s="19"/>
      <c r="R1" s="20"/>
      <c r="S1" s="25"/>
      <c r="T1" s="14"/>
      <c r="V1" s="10"/>
      <c r="W1" s="10"/>
      <c r="X1" s="10"/>
    </row>
    <row r="2" spans="1:24" s="16" customFormat="1" x14ac:dyDescent="0.3">
      <c r="B2" s="32"/>
      <c r="C2" s="24"/>
      <c r="E2" s="41">
        <v>0.1</v>
      </c>
      <c r="F2" s="112">
        <v>0.05</v>
      </c>
      <c r="G2" s="27"/>
      <c r="H2" s="78"/>
      <c r="I2" s="27"/>
      <c r="J2" s="27"/>
      <c r="K2" s="10"/>
      <c r="L2" s="15"/>
      <c r="M2" s="41"/>
      <c r="N2" s="35"/>
      <c r="O2" s="116">
        <f>LN(2)/lambda</f>
        <v>39.72999529242442</v>
      </c>
      <c r="Q2" s="29"/>
      <c r="R2" s="39">
        <f>SUMPRODUCT(Q7:Q61,Q7:Q61)/55</f>
        <v>9.7951463797831234E-2</v>
      </c>
      <c r="S2" s="25"/>
      <c r="T2" s="14"/>
      <c r="V2" s="10"/>
      <c r="W2" s="10"/>
      <c r="X2" s="10"/>
    </row>
    <row r="3" spans="1:24" s="16" customFormat="1" x14ac:dyDescent="0.3">
      <c r="B3" s="32"/>
      <c r="C3" s="13"/>
      <c r="E3" s="27"/>
      <c r="F3" s="78"/>
      <c r="G3" s="27"/>
      <c r="H3" s="78"/>
      <c r="I3" s="27"/>
      <c r="J3" s="27"/>
      <c r="K3" s="10"/>
      <c r="L3" s="15"/>
      <c r="M3" s="41"/>
      <c r="N3" s="35"/>
      <c r="O3" s="34"/>
      <c r="Q3" s="29"/>
      <c r="R3" s="39"/>
      <c r="S3" s="25"/>
      <c r="T3" s="14"/>
      <c r="V3" s="10"/>
      <c r="W3" s="10"/>
      <c r="X3" s="10"/>
    </row>
    <row r="4" spans="1:24" s="16" customFormat="1" x14ac:dyDescent="0.3">
      <c r="A4" s="16" t="s">
        <v>67</v>
      </c>
      <c r="B4" s="32" t="s">
        <v>115</v>
      </c>
      <c r="C4" s="16" t="s">
        <v>215</v>
      </c>
      <c r="E4" s="27" t="s">
        <v>130</v>
      </c>
      <c r="F4" s="78" t="s">
        <v>157</v>
      </c>
      <c r="G4" s="27" t="s">
        <v>129</v>
      </c>
      <c r="H4" s="78" t="s">
        <v>156</v>
      </c>
      <c r="I4" s="27"/>
      <c r="J4" s="27" t="s">
        <v>128</v>
      </c>
      <c r="K4" s="10" t="s">
        <v>158</v>
      </c>
      <c r="M4" s="16" t="s">
        <v>214</v>
      </c>
      <c r="N4" s="35" t="s">
        <v>216</v>
      </c>
      <c r="O4" s="35" t="s">
        <v>217</v>
      </c>
      <c r="Q4" s="10" t="s">
        <v>131</v>
      </c>
      <c r="R4" s="18"/>
      <c r="S4" s="29" t="s">
        <v>218</v>
      </c>
      <c r="T4" s="23" t="s">
        <v>219</v>
      </c>
      <c r="U4" s="18"/>
      <c r="V4" s="10" t="s">
        <v>114</v>
      </c>
      <c r="W4" s="10" t="s">
        <v>112</v>
      </c>
      <c r="X4" s="10" t="s">
        <v>113</v>
      </c>
    </row>
    <row r="5" spans="1:24" s="16" customFormat="1" x14ac:dyDescent="0.3">
      <c r="B5" s="32"/>
      <c r="C5" s="15"/>
      <c r="E5" s="27"/>
      <c r="F5" s="78"/>
      <c r="G5" s="27"/>
      <c r="H5" s="78"/>
      <c r="I5" s="27"/>
      <c r="J5" s="27"/>
      <c r="K5" s="10"/>
      <c r="L5" s="15"/>
      <c r="N5" s="35"/>
      <c r="O5" s="34"/>
      <c r="Q5" s="29"/>
      <c r="R5" s="33"/>
      <c r="S5" s="25"/>
      <c r="T5" s="14"/>
      <c r="V5" s="10"/>
      <c r="W5" s="10"/>
      <c r="X5" s="10"/>
    </row>
    <row r="6" spans="1:24" x14ac:dyDescent="0.3">
      <c r="A6">
        <v>1958</v>
      </c>
      <c r="B6" s="12">
        <f>'YE CO2'!T5</f>
        <v>315.52166666666665</v>
      </c>
      <c r="C6" s="26">
        <f t="shared" ref="C6:C37" si="0">B6-C$1</f>
        <v>57.100767364039086</v>
      </c>
      <c r="E6" s="12">
        <f>'FFE, CDIAC'!B242/1000</f>
        <v>2.33</v>
      </c>
      <c r="F6" s="114">
        <f>E6*F$2</f>
        <v>0.11650000000000001</v>
      </c>
      <c r="G6" s="32">
        <f>'LUCE, b.e.'!G6</f>
        <v>1.5207999999999999</v>
      </c>
      <c r="H6" s="114">
        <v>0.5</v>
      </c>
      <c r="I6" s="27"/>
      <c r="J6" s="31">
        <f t="shared" ref="J6:J61" si="1">E6+G6</f>
        <v>3.8508</v>
      </c>
      <c r="K6" s="30">
        <f>SQRT(F6*F6+H6*H6)/J6</f>
        <v>0.13332109710848164</v>
      </c>
      <c r="L6" s="26"/>
      <c r="M6" s="26"/>
      <c r="N6" s="36"/>
      <c r="O6" s="36"/>
      <c r="P6" s="26"/>
      <c r="Q6" s="29"/>
      <c r="S6" s="26">
        <f>$C6</f>
        <v>57.100767364039086</v>
      </c>
      <c r="T6" s="9">
        <f>Initial_Concentration+S6</f>
        <v>315.52166666666665</v>
      </c>
    </row>
    <row r="7" spans="1:24" x14ac:dyDescent="0.3">
      <c r="A7">
        <f t="shared" ref="A7:A61" si="2">A6+1</f>
        <v>1959</v>
      </c>
      <c r="B7" s="12">
        <f>'YE CO2'!T6</f>
        <v>316.34599165527453</v>
      </c>
      <c r="C7" s="26">
        <f t="shared" si="0"/>
        <v>57.925092352646971</v>
      </c>
      <c r="E7" s="12">
        <f>'FFE, CDIAC'!B243/1000</f>
        <v>2.4540000000000002</v>
      </c>
      <c r="F7" s="114">
        <f t="shared" ref="F7:F61" si="3">E7*F$2</f>
        <v>0.12270000000000002</v>
      </c>
      <c r="G7" s="32">
        <f>'LUCE, b.e.'!G7</f>
        <v>1.3977999999999999</v>
      </c>
      <c r="H7" s="114">
        <v>0.5</v>
      </c>
      <c r="J7" s="31">
        <f t="shared" si="1"/>
        <v>3.8517999999999999</v>
      </c>
      <c r="K7" s="30">
        <f t="shared" ref="K7:K61" si="4">SQRT(F7*F7+H7*H7)/J7</f>
        <v>0.13366093946825763</v>
      </c>
      <c r="L7" s="26"/>
      <c r="M7" s="26">
        <f>J7/J$1</f>
        <v>1.6439607341015792</v>
      </c>
      <c r="N7" s="36">
        <f t="shared" ref="N7:N38" si="5">(C7-C6)-M7</f>
        <v>-0.81963574549369489</v>
      </c>
      <c r="O7" s="36">
        <f t="shared" ref="O7:O38" si="6">-lambda*C6</f>
        <v>-0.9962054013567897</v>
      </c>
      <c r="P7" s="26"/>
      <c r="Q7" s="29">
        <f t="shared" ref="Q7:Q38" si="7">O7-N7</f>
        <v>-0.17656965586309481</v>
      </c>
      <c r="S7" s="31">
        <f t="shared" ref="S7:S38" si="8">S6*(1-lambda)+$M7</f>
        <v>57.748522696783873</v>
      </c>
      <c r="T7" s="9">
        <f t="shared" ref="T7:T37" si="9">Initial_Concentration+S7</f>
        <v>316.16942199941144</v>
      </c>
      <c r="W7" s="18"/>
      <c r="X7" s="18"/>
    </row>
    <row r="8" spans="1:24" x14ac:dyDescent="0.3">
      <c r="A8">
        <f t="shared" si="2"/>
        <v>1960</v>
      </c>
      <c r="B8" s="12">
        <f>'YE CO2'!T7</f>
        <v>317.00198331054912</v>
      </c>
      <c r="C8" s="26">
        <f t="shared" si="0"/>
        <v>58.581084007921561</v>
      </c>
      <c r="E8" s="12">
        <f>'FFE, CDIAC'!B244/1000</f>
        <v>2.569</v>
      </c>
      <c r="F8" s="114">
        <f t="shared" si="3"/>
        <v>0.12845000000000001</v>
      </c>
      <c r="G8" s="32">
        <f>'LUCE, b.e.'!G8</f>
        <v>1.3857999999999999</v>
      </c>
      <c r="H8" s="114">
        <v>0.5</v>
      </c>
      <c r="J8" s="31">
        <f t="shared" si="1"/>
        <v>3.9547999999999996</v>
      </c>
      <c r="K8" s="30">
        <f t="shared" si="4"/>
        <v>0.1305339843373941</v>
      </c>
      <c r="L8" s="26"/>
      <c r="M8" s="26">
        <f t="shared" ref="M8:M38" si="10">J8/J$1</f>
        <v>1.6879214682031582</v>
      </c>
      <c r="N8" s="36">
        <f t="shared" si="5"/>
        <v>-1.0319298129285679</v>
      </c>
      <c r="O8" s="36">
        <f t="shared" si="6"/>
        <v>-1.010586941991596</v>
      </c>
      <c r="P8" s="26"/>
      <c r="Q8" s="29">
        <f t="shared" si="7"/>
        <v>2.1342870936971847E-2</v>
      </c>
      <c r="S8" s="31">
        <f>S7*(1-lambda)+$M8</f>
        <v>58.428937735797746</v>
      </c>
      <c r="T8" s="9">
        <f>Initial_Concentration+S8</f>
        <v>316.84983703842533</v>
      </c>
      <c r="V8" s="18"/>
      <c r="W8" s="18"/>
      <c r="X8" s="18"/>
    </row>
    <row r="9" spans="1:24" x14ac:dyDescent="0.3">
      <c r="A9">
        <f t="shared" si="2"/>
        <v>1961</v>
      </c>
      <c r="B9" s="12">
        <f>'YE CO2'!T8</f>
        <v>317.85714163249031</v>
      </c>
      <c r="C9" s="26">
        <f t="shared" si="0"/>
        <v>59.43624232986275</v>
      </c>
      <c r="E9" s="12">
        <f>'FFE, CDIAC'!B245/1000</f>
        <v>2.58</v>
      </c>
      <c r="F9" s="114">
        <f t="shared" si="3"/>
        <v>0.129</v>
      </c>
      <c r="G9" s="32">
        <f>'LUCE, b.e.'!G9</f>
        <v>1.4639000000000002</v>
      </c>
      <c r="H9" s="114">
        <v>0.5</v>
      </c>
      <c r="J9" s="31">
        <f t="shared" si="1"/>
        <v>4.0439000000000007</v>
      </c>
      <c r="K9" s="30">
        <f t="shared" si="4"/>
        <v>0.12769181415296188</v>
      </c>
      <c r="L9" s="26"/>
      <c r="M9" s="26">
        <f t="shared" si="10"/>
        <v>1.7259496372172431</v>
      </c>
      <c r="N9" s="36">
        <f t="shared" si="5"/>
        <v>-0.87079131527605358</v>
      </c>
      <c r="O9" s="36">
        <f t="shared" si="6"/>
        <v>-1.0220316643727017</v>
      </c>
      <c r="P9" s="26"/>
      <c r="Q9" s="29">
        <f t="shared" si="7"/>
        <v>-0.15124034909664807</v>
      </c>
      <c r="S9" s="31">
        <f t="shared" si="8"/>
        <v>59.135510120221731</v>
      </c>
      <c r="T9" s="9">
        <f t="shared" si="9"/>
        <v>317.5564094228493</v>
      </c>
      <c r="V9" s="18">
        <f t="shared" ref="V9:V40" si="11">(N9+0.8*(N8+N10)+0.6*(N7+N11))/(1+1.6+1.2)</f>
        <v>-1.0197433448377655</v>
      </c>
      <c r="W9" s="18">
        <f t="shared" ref="W9:W40" si="12">V9-K9*M9</f>
        <v>-1.2401329851506817</v>
      </c>
      <c r="X9" s="18">
        <f t="shared" ref="X9:X40" si="13">V9+K9*M9</f>
        <v>-0.79935370452484933</v>
      </c>
    </row>
    <row r="10" spans="1:24" x14ac:dyDescent="0.3">
      <c r="A10">
        <f t="shared" si="2"/>
        <v>1962</v>
      </c>
      <c r="B10" s="12">
        <f>'YE CO2'!T9</f>
        <v>318.48563328776493</v>
      </c>
      <c r="C10" s="26">
        <f t="shared" si="0"/>
        <v>60.064733985137366</v>
      </c>
      <c r="E10" s="12">
        <f>'FFE, CDIAC'!B246/1000</f>
        <v>2.6859999999999999</v>
      </c>
      <c r="F10" s="114">
        <f t="shared" si="3"/>
        <v>0.1343</v>
      </c>
      <c r="G10" s="32">
        <f>'LUCE, b.e.'!G10</f>
        <v>1.46</v>
      </c>
      <c r="H10" s="114">
        <v>0.5</v>
      </c>
      <c r="J10" s="31">
        <f t="shared" si="1"/>
        <v>4.1459999999999999</v>
      </c>
      <c r="K10" s="30">
        <f t="shared" si="4"/>
        <v>0.12487274633729531</v>
      </c>
      <c r="L10" s="26"/>
      <c r="M10" s="26">
        <f t="shared" si="10"/>
        <v>1.7695262483994878</v>
      </c>
      <c r="N10" s="36">
        <f t="shared" si="5"/>
        <v>-1.1410345931248724</v>
      </c>
      <c r="O10" s="36">
        <f t="shared" si="6"/>
        <v>-1.0369511370638784</v>
      </c>
      <c r="P10" s="26"/>
      <c r="Q10" s="29">
        <f t="shared" si="7"/>
        <v>0.10408345606099401</v>
      </c>
      <c r="S10" s="31">
        <f t="shared" si="8"/>
        <v>59.873331939534076</v>
      </c>
      <c r="T10" s="9">
        <f t="shared" si="9"/>
        <v>318.29423124216163</v>
      </c>
      <c r="V10" s="18">
        <f t="shared" si="11"/>
        <v>-1.1227954372968252</v>
      </c>
      <c r="W10" s="18">
        <f t="shared" si="12"/>
        <v>-1.3437610396504003</v>
      </c>
      <c r="X10" s="18">
        <f t="shared" si="13"/>
        <v>-0.90182983494325009</v>
      </c>
    </row>
    <row r="11" spans="1:24" x14ac:dyDescent="0.3">
      <c r="A11">
        <f t="shared" si="2"/>
        <v>1963</v>
      </c>
      <c r="B11" s="12">
        <f>'YE CO2'!T10</f>
        <v>319.03412494303939</v>
      </c>
      <c r="C11" s="26">
        <f t="shared" si="0"/>
        <v>60.613225640411827</v>
      </c>
      <c r="E11" s="12">
        <f>'FFE, CDIAC'!B247/1000</f>
        <v>2.8330000000000002</v>
      </c>
      <c r="F11" s="114">
        <f t="shared" si="3"/>
        <v>0.14165000000000003</v>
      </c>
      <c r="G11" s="32">
        <f>'LUCE, b.e.'!G11</f>
        <v>1.4749000000000001</v>
      </c>
      <c r="H11" s="114">
        <v>0.5</v>
      </c>
      <c r="J11" s="31">
        <f t="shared" si="1"/>
        <v>4.3079000000000001</v>
      </c>
      <c r="K11" s="30">
        <f t="shared" si="4"/>
        <v>0.12063360751026882</v>
      </c>
      <c r="L11" s="26"/>
      <c r="M11" s="26">
        <f t="shared" si="10"/>
        <v>1.8386256935552712</v>
      </c>
      <c r="N11" s="36">
        <f t="shared" si="5"/>
        <v>-1.2901340382808104</v>
      </c>
      <c r="O11" s="36">
        <f t="shared" si="6"/>
        <v>-1.0479160822055185</v>
      </c>
      <c r="P11" s="26"/>
      <c r="Q11" s="29">
        <f t="shared" si="7"/>
        <v>0.24221795607529195</v>
      </c>
      <c r="S11" s="31">
        <f t="shared" si="8"/>
        <v>60.667380836159019</v>
      </c>
      <c r="T11" s="9">
        <f t="shared" si="9"/>
        <v>319.08828013878656</v>
      </c>
      <c r="V11" s="18">
        <f t="shared" si="11"/>
        <v>-1.1287371561907376</v>
      </c>
      <c r="W11" s="18">
        <f t="shared" si="12"/>
        <v>-1.35053720646538</v>
      </c>
      <c r="X11" s="18">
        <f t="shared" si="13"/>
        <v>-0.90693710591609522</v>
      </c>
    </row>
    <row r="12" spans="1:24" x14ac:dyDescent="0.3">
      <c r="A12">
        <f t="shared" si="2"/>
        <v>1964</v>
      </c>
      <c r="B12" s="12">
        <f>'YE CO2'!T11</f>
        <v>319.65094993164729</v>
      </c>
      <c r="C12" s="26">
        <f t="shared" si="0"/>
        <v>61.230050629019729</v>
      </c>
      <c r="E12" s="12">
        <f>'FFE, CDIAC'!B248/1000</f>
        <v>2.9950000000000001</v>
      </c>
      <c r="F12" s="114">
        <f t="shared" si="3"/>
        <v>0.14975000000000002</v>
      </c>
      <c r="G12" s="32">
        <f>'LUCE, b.e.'!G12</f>
        <v>1.4870999999999999</v>
      </c>
      <c r="H12" s="114">
        <v>0.5</v>
      </c>
      <c r="J12" s="31">
        <f t="shared" si="1"/>
        <v>4.4821</v>
      </c>
      <c r="K12" s="30">
        <f t="shared" si="4"/>
        <v>0.11645066897278596</v>
      </c>
      <c r="L12" s="26"/>
      <c r="M12" s="26">
        <f t="shared" si="10"/>
        <v>1.9129748186086215</v>
      </c>
      <c r="N12" s="36">
        <f t="shared" si="5"/>
        <v>-1.296149830000719</v>
      </c>
      <c r="O12" s="36">
        <f t="shared" si="6"/>
        <v>-1.0574853117414365</v>
      </c>
      <c r="P12" s="26"/>
      <c r="Q12" s="29">
        <f t="shared" si="7"/>
        <v>0.23866451825928259</v>
      </c>
      <c r="S12" s="31">
        <f t="shared" si="8"/>
        <v>61.521925527378272</v>
      </c>
      <c r="T12" s="9">
        <f t="shared" si="9"/>
        <v>319.94282483000586</v>
      </c>
      <c r="V12" s="18">
        <f t="shared" si="11"/>
        <v>-1.1356386769580744</v>
      </c>
      <c r="W12" s="18">
        <f t="shared" si="12"/>
        <v>-1.3584058743131422</v>
      </c>
      <c r="X12" s="18">
        <f t="shared" si="13"/>
        <v>-0.91287147960300663</v>
      </c>
    </row>
    <row r="13" spans="1:24" x14ac:dyDescent="0.3">
      <c r="A13">
        <f t="shared" si="2"/>
        <v>1965</v>
      </c>
      <c r="B13" s="12">
        <f>'YE CO2'!T12</f>
        <v>320.75110825358854</v>
      </c>
      <c r="C13" s="26">
        <f t="shared" si="0"/>
        <v>62.33020895096098</v>
      </c>
      <c r="E13" s="12">
        <f>'FFE, CDIAC'!B249/1000</f>
        <v>3.13</v>
      </c>
      <c r="F13" s="114">
        <f t="shared" si="3"/>
        <v>0.1565</v>
      </c>
      <c r="G13" s="32">
        <f>'LUCE, b.e.'!G13</f>
        <v>1.5049999999999999</v>
      </c>
      <c r="H13" s="114">
        <v>0.5</v>
      </c>
      <c r="J13" s="31">
        <f t="shared" si="1"/>
        <v>4.6349999999999998</v>
      </c>
      <c r="K13" s="30">
        <f t="shared" si="4"/>
        <v>0.11303561591869836</v>
      </c>
      <c r="L13" s="26"/>
      <c r="M13" s="26">
        <f t="shared" si="10"/>
        <v>1.9782330345710626</v>
      </c>
      <c r="N13" s="36">
        <f t="shared" si="5"/>
        <v>-0.87807471262981163</v>
      </c>
      <c r="O13" s="36">
        <f t="shared" si="6"/>
        <v>-1.0682467150239083</v>
      </c>
      <c r="P13" s="26"/>
      <c r="Q13" s="29">
        <f t="shared" si="7"/>
        <v>-0.19017200239409671</v>
      </c>
      <c r="S13" s="31">
        <f t="shared" si="8"/>
        <v>62.426819667543469</v>
      </c>
      <c r="T13" s="9">
        <f t="shared" si="9"/>
        <v>320.84771897017106</v>
      </c>
      <c r="V13" s="18">
        <f t="shared" si="11"/>
        <v>-1.1481149219880777</v>
      </c>
      <c r="W13" s="18">
        <f t="shared" si="12"/>
        <v>-1.3717257114815335</v>
      </c>
      <c r="X13" s="18">
        <f t="shared" si="13"/>
        <v>-0.92450413249462193</v>
      </c>
    </row>
    <row r="14" spans="1:24" x14ac:dyDescent="0.3">
      <c r="A14">
        <f t="shared" si="2"/>
        <v>1966</v>
      </c>
      <c r="B14" s="12">
        <f>'YE CO2'!T13</f>
        <v>321.81126657552977</v>
      </c>
      <c r="C14" s="26">
        <f t="shared" si="0"/>
        <v>63.390367272902211</v>
      </c>
      <c r="E14" s="12">
        <f>'FFE, CDIAC'!B250/1000</f>
        <v>3.2879999999999998</v>
      </c>
      <c r="F14" s="114">
        <f t="shared" si="3"/>
        <v>0.16439999999999999</v>
      </c>
      <c r="G14" s="32">
        <f>'LUCE, b.e.'!G14</f>
        <v>1.5392999999999999</v>
      </c>
      <c r="H14" s="114">
        <v>0.5</v>
      </c>
      <c r="J14" s="31">
        <f t="shared" si="1"/>
        <v>4.8272999999999993</v>
      </c>
      <c r="K14" s="30">
        <f t="shared" si="4"/>
        <v>0.10903276913092567</v>
      </c>
      <c r="L14" s="26"/>
      <c r="M14" s="26">
        <f t="shared" si="10"/>
        <v>2.0603072983354669</v>
      </c>
      <c r="N14" s="36">
        <f t="shared" si="5"/>
        <v>-1.0001489763942364</v>
      </c>
      <c r="O14" s="36">
        <f t="shared" si="6"/>
        <v>-1.0874405667576019</v>
      </c>
      <c r="P14" s="26"/>
      <c r="Q14" s="29">
        <f t="shared" si="7"/>
        <v>-8.7291590363365534E-2</v>
      </c>
      <c r="S14" s="31">
        <f t="shared" si="8"/>
        <v>63.39800088556116</v>
      </c>
      <c r="T14" s="9">
        <f t="shared" si="9"/>
        <v>321.81890018818871</v>
      </c>
      <c r="V14" s="18">
        <f t="shared" si="11"/>
        <v>-1.1233318054258448</v>
      </c>
      <c r="W14" s="18">
        <f t="shared" si="12"/>
        <v>-1.3479728154240169</v>
      </c>
      <c r="X14" s="18">
        <f t="shared" si="13"/>
        <v>-0.89869079542767261</v>
      </c>
    </row>
    <row r="15" spans="1:24" x14ac:dyDescent="0.3">
      <c r="A15">
        <f t="shared" si="2"/>
        <v>1967</v>
      </c>
      <c r="B15" s="12">
        <f>'YE CO2'!T14</f>
        <v>322.46309156413759</v>
      </c>
      <c r="C15" s="26">
        <f t="shared" si="0"/>
        <v>64.042192261510024</v>
      </c>
      <c r="E15" s="12">
        <f>'FFE, CDIAC'!B251/1000</f>
        <v>3.3929999999999998</v>
      </c>
      <c r="F15" s="114">
        <f t="shared" si="3"/>
        <v>0.16965</v>
      </c>
      <c r="G15" s="32">
        <f>'LUCE, b.e.'!G15</f>
        <v>1.5458000000000001</v>
      </c>
      <c r="H15" s="114">
        <v>0.5</v>
      </c>
      <c r="J15" s="31">
        <f t="shared" si="1"/>
        <v>4.9387999999999996</v>
      </c>
      <c r="K15" s="30">
        <f t="shared" si="4"/>
        <v>0.10690800904828412</v>
      </c>
      <c r="L15" s="26"/>
      <c r="M15" s="26">
        <f t="shared" si="10"/>
        <v>2.107895860008536</v>
      </c>
      <c r="N15" s="36">
        <f t="shared" si="5"/>
        <v>-1.4560708714007222</v>
      </c>
      <c r="O15" s="36">
        <f t="shared" si="6"/>
        <v>-1.1059365606884355</v>
      </c>
      <c r="P15" s="26"/>
      <c r="Q15" s="29">
        <f t="shared" si="7"/>
        <v>0.35013431071228673</v>
      </c>
      <c r="S15" s="31">
        <f t="shared" si="8"/>
        <v>64.39982700547732</v>
      </c>
      <c r="T15" s="9">
        <f t="shared" si="9"/>
        <v>322.82072630810489</v>
      </c>
      <c r="V15" s="18">
        <f t="shared" si="11"/>
        <v>-1.0802803868666446</v>
      </c>
      <c r="W15" s="18">
        <f t="shared" si="12"/>
        <v>-1.3056313365412779</v>
      </c>
      <c r="X15" s="18">
        <f t="shared" si="13"/>
        <v>-0.85492943719201142</v>
      </c>
    </row>
    <row r="16" spans="1:24" x14ac:dyDescent="0.3">
      <c r="A16">
        <f t="shared" si="2"/>
        <v>1968</v>
      </c>
      <c r="B16" s="12">
        <f>'YE CO2'!T15</f>
        <v>323.57658321941221</v>
      </c>
      <c r="C16" s="26">
        <f t="shared" si="0"/>
        <v>65.155683916784653</v>
      </c>
      <c r="E16" s="12">
        <f>'FFE, CDIAC'!B252/1000</f>
        <v>3.5659999999999998</v>
      </c>
      <c r="F16" s="114">
        <f t="shared" si="3"/>
        <v>0.17830000000000001</v>
      </c>
      <c r="G16" s="32">
        <f>'LUCE, b.e.'!G16</f>
        <v>1.4777</v>
      </c>
      <c r="H16" s="114">
        <v>0.5</v>
      </c>
      <c r="J16" s="31">
        <f t="shared" si="1"/>
        <v>5.0436999999999994</v>
      </c>
      <c r="K16" s="30">
        <f t="shared" si="4"/>
        <v>0.10524809106917313</v>
      </c>
      <c r="L16" s="26"/>
      <c r="M16" s="26">
        <f t="shared" si="10"/>
        <v>2.152667520273154</v>
      </c>
      <c r="N16" s="36">
        <f t="shared" si="5"/>
        <v>-1.039175864998525</v>
      </c>
      <c r="O16" s="36">
        <f t="shared" si="6"/>
        <v>-1.1173085895484081</v>
      </c>
      <c r="P16" s="26"/>
      <c r="Q16" s="29">
        <f t="shared" si="7"/>
        <v>-7.813272454988307E-2</v>
      </c>
      <c r="S16" s="31">
        <f t="shared" si="8"/>
        <v>65.428946481285791</v>
      </c>
      <c r="T16" s="9">
        <f t="shared" si="9"/>
        <v>323.84984578391334</v>
      </c>
      <c r="V16" s="18">
        <f t="shared" si="11"/>
        <v>-1.1366740679323053</v>
      </c>
      <c r="W16" s="18">
        <f t="shared" si="12"/>
        <v>-1.3632382151476654</v>
      </c>
      <c r="X16" s="18">
        <f t="shared" si="13"/>
        <v>-0.9101099207169453</v>
      </c>
    </row>
    <row r="17" spans="1:24" x14ac:dyDescent="0.3">
      <c r="A17">
        <f t="shared" si="2"/>
        <v>1969</v>
      </c>
      <c r="B17" s="12">
        <f>'YE CO2'!T16</f>
        <v>325.00507487468678</v>
      </c>
      <c r="C17" s="26">
        <f t="shared" si="0"/>
        <v>66.584175572059223</v>
      </c>
      <c r="E17" s="12">
        <f>'FFE, CDIAC'!B253/1000</f>
        <v>3.78</v>
      </c>
      <c r="F17" s="114">
        <f t="shared" si="3"/>
        <v>0.189</v>
      </c>
      <c r="G17" s="32">
        <f>'LUCE, b.e.'!G17</f>
        <v>1.4830999999999999</v>
      </c>
      <c r="H17" s="114">
        <v>0.5</v>
      </c>
      <c r="J17" s="31">
        <f t="shared" si="1"/>
        <v>5.2630999999999997</v>
      </c>
      <c r="K17" s="30">
        <f t="shared" si="4"/>
        <v>0.10156158241856234</v>
      </c>
      <c r="L17" s="26"/>
      <c r="M17" s="26">
        <f t="shared" si="10"/>
        <v>2.2463081519419545</v>
      </c>
      <c r="N17" s="36">
        <f t="shared" si="5"/>
        <v>-0.81781649666738465</v>
      </c>
      <c r="O17" s="36">
        <f t="shared" si="6"/>
        <v>-1.1367350605497224</v>
      </c>
      <c r="P17" s="26"/>
      <c r="Q17" s="29">
        <f t="shared" si="7"/>
        <v>-0.31891856388233775</v>
      </c>
      <c r="S17" s="31">
        <f t="shared" si="8"/>
        <v>66.533752112356368</v>
      </c>
      <c r="T17" s="9">
        <f t="shared" si="9"/>
        <v>324.95465141498391</v>
      </c>
      <c r="V17" s="18">
        <f t="shared" si="11"/>
        <v>-1.1687000916985171</v>
      </c>
      <c r="W17" s="18">
        <f t="shared" si="12"/>
        <v>-1.3968387022094584</v>
      </c>
      <c r="X17" s="18">
        <f t="shared" si="13"/>
        <v>-0.94056148118757577</v>
      </c>
    </row>
    <row r="18" spans="1:24" x14ac:dyDescent="0.3">
      <c r="A18">
        <f t="shared" si="2"/>
        <v>1970</v>
      </c>
      <c r="B18" s="12">
        <f>'YE CO2'!T17</f>
        <v>325.91439986329465</v>
      </c>
      <c r="C18" s="26">
        <f t="shared" si="0"/>
        <v>67.493500560667087</v>
      </c>
      <c r="E18" s="12">
        <f>'FFE, CDIAC'!B254/1000</f>
        <v>4.0529999999999999</v>
      </c>
      <c r="F18" s="114">
        <f t="shared" si="3"/>
        <v>0.20265</v>
      </c>
      <c r="G18" s="32">
        <f>'LUCE, b.e.'!G18</f>
        <v>1.4397</v>
      </c>
      <c r="H18" s="114">
        <v>0.5</v>
      </c>
      <c r="J18" s="31">
        <f t="shared" si="1"/>
        <v>5.4927000000000001</v>
      </c>
      <c r="K18" s="30">
        <f t="shared" si="4"/>
        <v>9.8222418229382671E-2</v>
      </c>
      <c r="L18" s="26"/>
      <c r="M18" s="26">
        <f t="shared" si="10"/>
        <v>2.3443021766965431</v>
      </c>
      <c r="N18" s="36">
        <f t="shared" si="5"/>
        <v>-1.4349771880886792</v>
      </c>
      <c r="O18" s="36">
        <f t="shared" si="6"/>
        <v>-1.1616571617485558</v>
      </c>
      <c r="P18" s="26"/>
      <c r="Q18" s="29">
        <f t="shared" si="7"/>
        <v>0.27332002634012342</v>
      </c>
      <c r="S18" s="31">
        <f t="shared" si="8"/>
        <v>67.717276837424379</v>
      </c>
      <c r="T18" s="9">
        <f t="shared" si="9"/>
        <v>326.13817614005194</v>
      </c>
      <c r="V18" s="18">
        <f t="shared" si="11"/>
        <v>-1.1580349525381914</v>
      </c>
      <c r="W18" s="18">
        <f t="shared" si="12"/>
        <v>-1.3882979813937315</v>
      </c>
      <c r="X18" s="18">
        <f t="shared" si="13"/>
        <v>-0.92777192368265138</v>
      </c>
    </row>
    <row r="19" spans="1:24" x14ac:dyDescent="0.3">
      <c r="A19">
        <f t="shared" si="2"/>
        <v>1971</v>
      </c>
      <c r="B19" s="12">
        <f>'YE CO2'!T18</f>
        <v>326.97789151856915</v>
      </c>
      <c r="C19" s="26">
        <f t="shared" si="0"/>
        <v>68.556992215941591</v>
      </c>
      <c r="E19" s="12">
        <f>'FFE, CDIAC'!B255/1000</f>
        <v>4.2080000000000002</v>
      </c>
      <c r="F19" s="114">
        <f t="shared" si="3"/>
        <v>0.21040000000000003</v>
      </c>
      <c r="G19" s="32">
        <f>'LUCE, b.e.'!G19</f>
        <v>1.2917000000000001</v>
      </c>
      <c r="H19" s="114">
        <v>0.5</v>
      </c>
      <c r="J19" s="31">
        <f t="shared" si="1"/>
        <v>5.4997000000000007</v>
      </c>
      <c r="K19" s="30">
        <f t="shared" si="4"/>
        <v>9.8635360632991317E-2</v>
      </c>
      <c r="L19" s="26"/>
      <c r="M19" s="26">
        <f t="shared" si="10"/>
        <v>2.3472897994024757</v>
      </c>
      <c r="N19" s="36">
        <f t="shared" si="5"/>
        <v>-1.2837981441279718</v>
      </c>
      <c r="O19" s="36">
        <f t="shared" si="6"/>
        <v>-1.1775216502144386</v>
      </c>
      <c r="P19" s="26"/>
      <c r="Q19" s="29">
        <f t="shared" si="7"/>
        <v>0.10627649391353322</v>
      </c>
      <c r="S19" s="31">
        <f t="shared" si="8"/>
        <v>68.883140886091667</v>
      </c>
      <c r="T19" s="9">
        <f t="shared" si="9"/>
        <v>327.30404018871923</v>
      </c>
      <c r="V19" s="18">
        <f t="shared" si="11"/>
        <v>-1.210057269855191</v>
      </c>
      <c r="W19" s="18">
        <f t="shared" si="12"/>
        <v>-1.4415830457293961</v>
      </c>
      <c r="X19" s="18">
        <f t="shared" si="13"/>
        <v>-0.97853149398098593</v>
      </c>
    </row>
    <row r="20" spans="1:24" x14ac:dyDescent="0.3">
      <c r="A20">
        <f t="shared" si="2"/>
        <v>1972</v>
      </c>
      <c r="B20" s="12">
        <f>'YE CO2'!T19</f>
        <v>328.28388317384372</v>
      </c>
      <c r="C20" s="26">
        <f t="shared" si="0"/>
        <v>69.862983871216159</v>
      </c>
      <c r="E20" s="12">
        <f>'FFE, CDIAC'!B256/1000</f>
        <v>4.3760000000000003</v>
      </c>
      <c r="F20" s="114">
        <f t="shared" si="3"/>
        <v>0.21880000000000002</v>
      </c>
      <c r="G20" s="32">
        <f>'LUCE, b.e.'!G20</f>
        <v>1.2642</v>
      </c>
      <c r="H20" s="114">
        <v>0.5</v>
      </c>
      <c r="J20" s="31">
        <f t="shared" si="1"/>
        <v>5.6402000000000001</v>
      </c>
      <c r="K20" s="30">
        <f t="shared" si="4"/>
        <v>9.6765687432531569E-2</v>
      </c>
      <c r="L20" s="26"/>
      <c r="M20" s="26">
        <f t="shared" si="10"/>
        <v>2.4072556551429791</v>
      </c>
      <c r="N20" s="36">
        <f t="shared" si="5"/>
        <v>-1.1012639998684115</v>
      </c>
      <c r="O20" s="36">
        <f t="shared" si="6"/>
        <v>-1.196075798962176</v>
      </c>
      <c r="P20" s="26"/>
      <c r="Q20" s="29">
        <f t="shared" si="7"/>
        <v>-9.4811799093764471E-2</v>
      </c>
      <c r="S20" s="31">
        <f t="shared" si="8"/>
        <v>70.088630607413563</v>
      </c>
      <c r="T20" s="9">
        <f t="shared" si="9"/>
        <v>328.50952991004112</v>
      </c>
      <c r="V20" s="18">
        <f t="shared" si="11"/>
        <v>-1.3232800836117322</v>
      </c>
      <c r="W20" s="18">
        <f t="shared" si="12"/>
        <v>-1.5562198319074918</v>
      </c>
      <c r="X20" s="18">
        <f t="shared" si="13"/>
        <v>-1.0903403353159726</v>
      </c>
    </row>
    <row r="21" spans="1:24" x14ac:dyDescent="0.3">
      <c r="A21">
        <f t="shared" si="2"/>
        <v>1973</v>
      </c>
      <c r="B21" s="12">
        <f>'YE CO2'!T20</f>
        <v>329.4615414957849</v>
      </c>
      <c r="C21" s="26">
        <f t="shared" si="0"/>
        <v>71.040642193157339</v>
      </c>
      <c r="E21" s="12">
        <f>'FFE, CDIAC'!B257/1000</f>
        <v>4.6139999999999999</v>
      </c>
      <c r="F21" s="114">
        <f t="shared" si="3"/>
        <v>0.23070000000000002</v>
      </c>
      <c r="G21" s="32">
        <f>'LUCE, b.e.'!G21</f>
        <v>1.2487000000000001</v>
      </c>
      <c r="H21" s="114">
        <v>0.5</v>
      </c>
      <c r="J21" s="31">
        <f t="shared" si="1"/>
        <v>5.8627000000000002</v>
      </c>
      <c r="K21" s="30">
        <f t="shared" si="4"/>
        <v>9.392539570136399E-2</v>
      </c>
      <c r="L21" s="26"/>
      <c r="M21" s="26">
        <f t="shared" si="10"/>
        <v>2.5022193768672643</v>
      </c>
      <c r="N21" s="36">
        <f t="shared" si="5"/>
        <v>-1.3245610549260838</v>
      </c>
      <c r="O21" s="36">
        <f t="shared" si="6"/>
        <v>-1.2188607106397515</v>
      </c>
      <c r="P21" s="26"/>
      <c r="Q21" s="29">
        <f t="shared" si="7"/>
        <v>0.10570034428633224</v>
      </c>
      <c r="S21" s="31">
        <f t="shared" si="8"/>
        <v>71.368052540252449</v>
      </c>
      <c r="T21" s="9">
        <f t="shared" si="9"/>
        <v>329.78895184288001</v>
      </c>
      <c r="V21" s="18">
        <f t="shared" si="11"/>
        <v>-1.330682087340642</v>
      </c>
      <c r="W21" s="18">
        <f t="shared" si="12"/>
        <v>-1.5657040324445202</v>
      </c>
      <c r="X21" s="18">
        <f t="shared" si="13"/>
        <v>-1.0956601422367638</v>
      </c>
    </row>
    <row r="22" spans="1:24" x14ac:dyDescent="0.3">
      <c r="A22">
        <f t="shared" si="2"/>
        <v>1974</v>
      </c>
      <c r="B22" s="12">
        <f>'YE CO2'!T21</f>
        <v>330.33753315105946</v>
      </c>
      <c r="C22" s="26">
        <f t="shared" si="0"/>
        <v>71.9166338484319</v>
      </c>
      <c r="E22" s="12">
        <f>'FFE, CDIAC'!B258/1000</f>
        <v>4.6230000000000002</v>
      </c>
      <c r="F22" s="114">
        <f t="shared" si="3"/>
        <v>0.23115000000000002</v>
      </c>
      <c r="G22" s="32">
        <f>'LUCE, b.e.'!G22</f>
        <v>1.2544999999999999</v>
      </c>
      <c r="H22" s="114">
        <v>0.5</v>
      </c>
      <c r="J22" s="31">
        <f t="shared" si="1"/>
        <v>5.8775000000000004</v>
      </c>
      <c r="K22" s="30">
        <f t="shared" si="4"/>
        <v>9.3720986552505922E-2</v>
      </c>
      <c r="L22" s="26"/>
      <c r="M22" s="26">
        <f t="shared" si="10"/>
        <v>2.5085360648740931</v>
      </c>
      <c r="N22" s="36">
        <f t="shared" si="5"/>
        <v>-1.6325444095995323</v>
      </c>
      <c r="O22" s="36">
        <f t="shared" si="6"/>
        <v>-1.2394066618664847</v>
      </c>
      <c r="P22" s="26"/>
      <c r="Q22" s="29">
        <f t="shared" si="7"/>
        <v>0.39313774773304755</v>
      </c>
      <c r="S22" s="31">
        <f t="shared" si="8"/>
        <v>72.631469796623634</v>
      </c>
      <c r="T22" s="9">
        <f t="shared" si="9"/>
        <v>331.05236909925122</v>
      </c>
      <c r="V22" s="18">
        <f t="shared" si="11"/>
        <v>-1.3781140796132416</v>
      </c>
      <c r="W22" s="18">
        <f t="shared" si="12"/>
        <v>-1.6132165544157826</v>
      </c>
      <c r="X22" s="18">
        <f t="shared" si="13"/>
        <v>-1.1430116048107006</v>
      </c>
    </row>
    <row r="23" spans="1:24" x14ac:dyDescent="0.3">
      <c r="A23">
        <f t="shared" si="2"/>
        <v>1975</v>
      </c>
      <c r="B23" s="12">
        <f>'YE CO2'!T22</f>
        <v>331.53935813966734</v>
      </c>
      <c r="C23" s="26">
        <f t="shared" si="0"/>
        <v>73.118458837039782</v>
      </c>
      <c r="E23" s="12">
        <f>'FFE, CDIAC'!B259/1000</f>
        <v>4.5960000000000001</v>
      </c>
      <c r="F23" s="114">
        <f t="shared" si="3"/>
        <v>0.2298</v>
      </c>
      <c r="G23" s="32">
        <f>'LUCE, b.e.'!G23</f>
        <v>1.2450999999999999</v>
      </c>
      <c r="H23" s="114">
        <v>0.5</v>
      </c>
      <c r="J23" s="31">
        <f t="shared" si="1"/>
        <v>5.8411</v>
      </c>
      <c r="K23" s="30">
        <f t="shared" si="4"/>
        <v>9.4208276713062755E-2</v>
      </c>
      <c r="L23" s="26"/>
      <c r="M23" s="26">
        <f t="shared" si="10"/>
        <v>2.4930004268032437</v>
      </c>
      <c r="N23" s="36">
        <f t="shared" si="5"/>
        <v>-1.2911754381953617</v>
      </c>
      <c r="O23" s="36">
        <f t="shared" si="6"/>
        <v>-1.2546896021633183</v>
      </c>
      <c r="P23" s="26"/>
      <c r="Q23" s="29">
        <f t="shared" si="7"/>
        <v>3.6485836032043473E-2</v>
      </c>
      <c r="S23" s="31">
        <f t="shared" si="8"/>
        <v>73.857309275158315</v>
      </c>
      <c r="T23" s="9">
        <f t="shared" si="9"/>
        <v>332.2782085777859</v>
      </c>
      <c r="V23" s="18">
        <f t="shared" si="11"/>
        <v>-1.3341532893533459</v>
      </c>
      <c r="W23" s="18">
        <f t="shared" si="12"/>
        <v>-1.5690145634074093</v>
      </c>
      <c r="X23" s="18">
        <f t="shared" si="13"/>
        <v>-1.0992920152992824</v>
      </c>
    </row>
    <row r="24" spans="1:24" x14ac:dyDescent="0.3">
      <c r="A24">
        <f t="shared" si="2"/>
        <v>1976</v>
      </c>
      <c r="B24" s="12">
        <f>'YE CO2'!T23</f>
        <v>332.7570164616086</v>
      </c>
      <c r="C24" s="26">
        <f t="shared" si="0"/>
        <v>74.33611715898104</v>
      </c>
      <c r="E24" s="12">
        <f>'FFE, CDIAC'!B260/1000</f>
        <v>4.8639999999999999</v>
      </c>
      <c r="F24" s="114">
        <f t="shared" si="3"/>
        <v>0.2432</v>
      </c>
      <c r="G24" s="32">
        <f>'LUCE, b.e.'!G24</f>
        <v>1.3119000000000001</v>
      </c>
      <c r="H24" s="114">
        <v>0.5</v>
      </c>
      <c r="J24" s="31">
        <f t="shared" si="1"/>
        <v>6.1759000000000004</v>
      </c>
      <c r="K24" s="30">
        <f t="shared" si="4"/>
        <v>9.0028855479660733E-2</v>
      </c>
      <c r="L24" s="26"/>
      <c r="M24" s="26">
        <f t="shared" si="10"/>
        <v>2.6358941527955615</v>
      </c>
      <c r="N24" s="36">
        <f t="shared" si="5"/>
        <v>-1.4182358308543037</v>
      </c>
      <c r="O24" s="36">
        <f t="shared" si="6"/>
        <v>-1.275657175812613</v>
      </c>
      <c r="P24" s="26"/>
      <c r="Q24" s="29">
        <f t="shared" si="7"/>
        <v>0.14257865504169076</v>
      </c>
      <c r="S24" s="31">
        <f t="shared" si="8"/>
        <v>75.204655938556584</v>
      </c>
      <c r="T24" s="9">
        <f t="shared" si="9"/>
        <v>333.62555524118414</v>
      </c>
      <c r="V24" s="18">
        <f t="shared" si="11"/>
        <v>-1.2984418195777554</v>
      </c>
      <c r="W24" s="18">
        <f t="shared" si="12"/>
        <v>-1.5357483533194698</v>
      </c>
      <c r="X24" s="18">
        <f t="shared" si="13"/>
        <v>-1.061135285836041</v>
      </c>
    </row>
    <row r="25" spans="1:24" x14ac:dyDescent="0.3">
      <c r="A25">
        <f t="shared" si="2"/>
        <v>1977</v>
      </c>
      <c r="B25" s="12">
        <f>'YE CO2'!T24</f>
        <v>334.55800811688312</v>
      </c>
      <c r="C25" s="26">
        <f t="shared" si="0"/>
        <v>76.137108814255555</v>
      </c>
      <c r="E25" s="12">
        <f>'FFE, CDIAC'!B261/1000</f>
        <v>5.0259999999999998</v>
      </c>
      <c r="F25" s="114">
        <f t="shared" si="3"/>
        <v>0.25130000000000002</v>
      </c>
      <c r="G25" s="32">
        <f>'LUCE, b.e.'!G25</f>
        <v>1.3150999999999999</v>
      </c>
      <c r="H25" s="114">
        <v>0.5</v>
      </c>
      <c r="J25" s="31">
        <f t="shared" si="1"/>
        <v>6.3411</v>
      </c>
      <c r="K25" s="30">
        <f t="shared" si="4"/>
        <v>8.8249606544136841E-2</v>
      </c>
      <c r="L25" s="26"/>
      <c r="M25" s="26">
        <f t="shared" si="10"/>
        <v>2.70640204865557</v>
      </c>
      <c r="N25" s="36">
        <f t="shared" si="5"/>
        <v>-0.90541039338105467</v>
      </c>
      <c r="O25" s="36">
        <f t="shared" si="6"/>
        <v>-1.2969009848422071</v>
      </c>
      <c r="P25" s="26"/>
      <c r="Q25" s="29">
        <f t="shared" si="7"/>
        <v>-0.39149059146115239</v>
      </c>
      <c r="S25" s="31">
        <f t="shared" si="8"/>
        <v>76.599004088259633</v>
      </c>
      <c r="T25" s="9">
        <f t="shared" si="9"/>
        <v>335.01990339088718</v>
      </c>
      <c r="V25" s="18">
        <f t="shared" si="11"/>
        <v>-1.18776359552852</v>
      </c>
      <c r="W25" s="18">
        <f t="shared" si="12"/>
        <v>-1.42660251147262</v>
      </c>
      <c r="X25" s="18">
        <f t="shared" si="13"/>
        <v>-0.94892467958441995</v>
      </c>
    </row>
    <row r="26" spans="1:24" x14ac:dyDescent="0.3">
      <c r="A26">
        <f t="shared" si="2"/>
        <v>1978</v>
      </c>
      <c r="B26" s="12">
        <f>'YE CO2'!T25</f>
        <v>335.99066643882429</v>
      </c>
      <c r="C26" s="26">
        <f t="shared" si="0"/>
        <v>77.569767136196731</v>
      </c>
      <c r="E26" s="12">
        <f>'FFE, CDIAC'!B262/1000</f>
        <v>5.0869999999999997</v>
      </c>
      <c r="F26" s="114">
        <f t="shared" si="3"/>
        <v>0.25435000000000002</v>
      </c>
      <c r="G26" s="32">
        <f>'LUCE, b.e.'!G26</f>
        <v>1.3119000000000001</v>
      </c>
      <c r="H26" s="114">
        <v>0.5</v>
      </c>
      <c r="J26" s="31">
        <f t="shared" si="1"/>
        <v>6.3988999999999994</v>
      </c>
      <c r="K26" s="30">
        <f t="shared" si="4"/>
        <v>8.7667546959115772E-2</v>
      </c>
      <c r="L26" s="26"/>
      <c r="M26" s="26">
        <f t="shared" si="10"/>
        <v>2.7310712761416984</v>
      </c>
      <c r="N26" s="36">
        <f t="shared" si="5"/>
        <v>-1.2984129542005225</v>
      </c>
      <c r="O26" s="36">
        <f t="shared" si="6"/>
        <v>-1.3283218868301705</v>
      </c>
      <c r="P26" s="26"/>
      <c r="Q26" s="29">
        <f t="shared" si="7"/>
        <v>-2.9908932629648E-2</v>
      </c>
      <c r="S26" s="31">
        <f t="shared" si="8"/>
        <v>77.993695047044483</v>
      </c>
      <c r="T26" s="9">
        <f t="shared" si="9"/>
        <v>336.41459434967203</v>
      </c>
      <c r="V26" s="18">
        <f t="shared" si="11"/>
        <v>-1.1880970074835069</v>
      </c>
      <c r="W26" s="18">
        <f t="shared" si="12"/>
        <v>-1.4275233268333514</v>
      </c>
      <c r="X26" s="18">
        <f t="shared" si="13"/>
        <v>-0.94867068813366229</v>
      </c>
    </row>
    <row r="27" spans="1:24" x14ac:dyDescent="0.3">
      <c r="A27">
        <f t="shared" si="2"/>
        <v>1979</v>
      </c>
      <c r="B27" s="12">
        <f>'YE CO2'!T26</f>
        <v>337.7299914274322</v>
      </c>
      <c r="C27" s="26">
        <f t="shared" si="0"/>
        <v>79.309092124804636</v>
      </c>
      <c r="E27" s="12">
        <f>'FFE, CDIAC'!B263/1000</f>
        <v>5.3689999999999998</v>
      </c>
      <c r="F27" s="114">
        <f t="shared" si="3"/>
        <v>0.26845000000000002</v>
      </c>
      <c r="G27" s="32">
        <f>'LUCE, b.e.'!G27</f>
        <v>1.2838000000000001</v>
      </c>
      <c r="H27" s="114">
        <v>0.5</v>
      </c>
      <c r="J27" s="31">
        <f t="shared" si="1"/>
        <v>6.6528</v>
      </c>
      <c r="K27" s="30">
        <f t="shared" si="4"/>
        <v>8.5303641146488862E-2</v>
      </c>
      <c r="L27" s="26"/>
      <c r="M27" s="26">
        <f t="shared" si="10"/>
        <v>2.8394366197183101</v>
      </c>
      <c r="N27" s="36">
        <f t="shared" si="5"/>
        <v>-1.1001116311104053</v>
      </c>
      <c r="O27" s="36">
        <f t="shared" si="6"/>
        <v>-1.3533166815501341</v>
      </c>
      <c r="P27" s="26"/>
      <c r="Q27" s="29">
        <f t="shared" si="7"/>
        <v>-0.25320505043972874</v>
      </c>
      <c r="S27" s="31">
        <f t="shared" si="8"/>
        <v>79.472418950201785</v>
      </c>
      <c r="T27" s="9">
        <f t="shared" si="9"/>
        <v>337.89331825282932</v>
      </c>
      <c r="V27" s="18">
        <f t="shared" si="11"/>
        <v>-1.2125061657825709</v>
      </c>
      <c r="W27" s="18">
        <f t="shared" si="12"/>
        <v>-1.4547204482492209</v>
      </c>
      <c r="X27" s="18">
        <f t="shared" si="13"/>
        <v>-0.97029188331592076</v>
      </c>
    </row>
    <row r="28" spans="1:24" x14ac:dyDescent="0.3">
      <c r="A28">
        <f t="shared" si="2"/>
        <v>1980</v>
      </c>
      <c r="B28" s="12">
        <f>'YE CO2'!T27</f>
        <v>339.25931641604006</v>
      </c>
      <c r="C28" s="26">
        <f t="shared" si="0"/>
        <v>80.838417113412504</v>
      </c>
      <c r="E28" s="12">
        <f>'FFE, CDIAC'!B264/1000</f>
        <v>5.3150000000000004</v>
      </c>
      <c r="F28" s="114">
        <f t="shared" si="3"/>
        <v>0.26575000000000004</v>
      </c>
      <c r="G28" s="32">
        <f>'LUCE, b.e.'!G28</f>
        <v>1.2399</v>
      </c>
      <c r="H28" s="114">
        <v>0.5</v>
      </c>
      <c r="J28" s="31">
        <f t="shared" si="1"/>
        <v>6.5548999999999999</v>
      </c>
      <c r="K28" s="30">
        <f t="shared" si="4"/>
        <v>8.6383601853335226E-2</v>
      </c>
      <c r="L28" s="26"/>
      <c r="M28" s="26">
        <f t="shared" si="10"/>
        <v>2.7976525821596243</v>
      </c>
      <c r="N28" s="36">
        <f t="shared" si="5"/>
        <v>-1.2683275935517559</v>
      </c>
      <c r="O28" s="36">
        <f t="shared" si="6"/>
        <v>-1.3836617194253567</v>
      </c>
      <c r="P28" s="26"/>
      <c r="Q28" s="29">
        <f t="shared" si="7"/>
        <v>-0.1153341258736007</v>
      </c>
      <c r="S28" s="31">
        <f t="shared" si="8"/>
        <v>80.883560340448071</v>
      </c>
      <c r="T28" s="9">
        <f t="shared" si="9"/>
        <v>339.30445964307563</v>
      </c>
      <c r="V28" s="18">
        <f t="shared" si="11"/>
        <v>-1.3390075585089474</v>
      </c>
      <c r="W28" s="18">
        <f t="shared" si="12"/>
        <v>-1.5806788652901795</v>
      </c>
      <c r="X28" s="18">
        <f t="shared" si="13"/>
        <v>-1.0973362517277152</v>
      </c>
    </row>
    <row r="29" spans="1:24" x14ac:dyDescent="0.3">
      <c r="A29">
        <f t="shared" si="2"/>
        <v>1981</v>
      </c>
      <c r="B29" s="12">
        <f>'YE CO2'!T28</f>
        <v>340.47947473798138</v>
      </c>
      <c r="C29" s="26">
        <f t="shared" si="0"/>
        <v>82.058575435353816</v>
      </c>
      <c r="E29" s="12">
        <f>'FFE, CDIAC'!B265/1000</f>
        <v>5.1520000000000001</v>
      </c>
      <c r="F29" s="114">
        <f t="shared" si="3"/>
        <v>0.2576</v>
      </c>
      <c r="G29" s="32">
        <f>'LUCE, b.e.'!G29</f>
        <v>1.2634000000000001</v>
      </c>
      <c r="H29" s="114">
        <v>0.5</v>
      </c>
      <c r="J29" s="31">
        <f t="shared" si="1"/>
        <v>6.4154</v>
      </c>
      <c r="K29" s="30">
        <f t="shared" si="4"/>
        <v>8.7672927039042309E-2</v>
      </c>
      <c r="L29" s="26"/>
      <c r="M29" s="26">
        <f t="shared" si="10"/>
        <v>2.7381135296628254</v>
      </c>
      <c r="N29" s="36">
        <f t="shared" si="5"/>
        <v>-1.517955207721513</v>
      </c>
      <c r="O29" s="36">
        <f t="shared" si="6"/>
        <v>-1.4103430038355649</v>
      </c>
      <c r="P29" s="26"/>
      <c r="Q29" s="29">
        <f t="shared" si="7"/>
        <v>0.10761220388594817</v>
      </c>
      <c r="S29" s="31">
        <f t="shared" si="8"/>
        <v>82.210543277444515</v>
      </c>
      <c r="T29" s="9">
        <f t="shared" si="9"/>
        <v>340.63144258007208</v>
      </c>
      <c r="V29" s="18">
        <f t="shared" si="11"/>
        <v>-1.3011483137260385</v>
      </c>
      <c r="W29" s="18">
        <f t="shared" si="12"/>
        <v>-1.541206741436782</v>
      </c>
      <c r="X29" s="18">
        <f t="shared" si="13"/>
        <v>-1.0610898860152949</v>
      </c>
    </row>
    <row r="30" spans="1:24" x14ac:dyDescent="0.3">
      <c r="A30">
        <f t="shared" si="2"/>
        <v>1982</v>
      </c>
      <c r="B30" s="12">
        <f>'YE CO2'!T29</f>
        <v>341.70879972658918</v>
      </c>
      <c r="C30" s="26">
        <f t="shared" si="0"/>
        <v>83.287900423961617</v>
      </c>
      <c r="E30" s="12">
        <f>'FFE, CDIAC'!B266/1000</f>
        <v>5.1130000000000004</v>
      </c>
      <c r="F30" s="114">
        <f t="shared" si="3"/>
        <v>0.25565000000000004</v>
      </c>
      <c r="G30" s="32">
        <f>'LUCE, b.e.'!G30</f>
        <v>1.4630000000000001</v>
      </c>
      <c r="H30" s="114">
        <v>0.5</v>
      </c>
      <c r="J30" s="31">
        <f t="shared" si="1"/>
        <v>6.5760000000000005</v>
      </c>
      <c r="K30" s="30">
        <f t="shared" si="4"/>
        <v>8.5396364025244989E-2</v>
      </c>
      <c r="L30" s="26"/>
      <c r="M30" s="26">
        <f t="shared" si="10"/>
        <v>2.806658130601793</v>
      </c>
      <c r="N30" s="36">
        <f t="shared" si="5"/>
        <v>-1.5773331419939929</v>
      </c>
      <c r="O30" s="36">
        <f t="shared" si="6"/>
        <v>-1.4316304289778388</v>
      </c>
      <c r="P30" s="26"/>
      <c r="Q30" s="29">
        <f t="shared" si="7"/>
        <v>0.14570271301615412</v>
      </c>
      <c r="S30" s="31">
        <f t="shared" si="8"/>
        <v>83.582919680458801</v>
      </c>
      <c r="T30" s="9">
        <f t="shared" si="9"/>
        <v>342.00381898308638</v>
      </c>
      <c r="V30" s="18">
        <f t="shared" si="11"/>
        <v>-1.3570549336689912</v>
      </c>
      <c r="W30" s="18">
        <f t="shared" si="12"/>
        <v>-1.5967333330842755</v>
      </c>
      <c r="X30" s="18">
        <f t="shared" si="13"/>
        <v>-1.117376534253707</v>
      </c>
    </row>
    <row r="31" spans="1:24" x14ac:dyDescent="0.3">
      <c r="A31">
        <f t="shared" si="2"/>
        <v>1983</v>
      </c>
      <c r="B31" s="12">
        <f>'YE CO2'!T30</f>
        <v>343.71229138186379</v>
      </c>
      <c r="C31" s="26">
        <f t="shared" si="0"/>
        <v>85.291392079236232</v>
      </c>
      <c r="E31" s="12">
        <f>'FFE, CDIAC'!B267/1000</f>
        <v>5.0940000000000003</v>
      </c>
      <c r="F31" s="114">
        <f t="shared" si="3"/>
        <v>0.25470000000000004</v>
      </c>
      <c r="G31" s="32">
        <f>'LUCE, b.e.'!G31</f>
        <v>1.5129000000000001</v>
      </c>
      <c r="H31" s="114">
        <v>0.5</v>
      </c>
      <c r="J31" s="31">
        <f t="shared" si="1"/>
        <v>6.6069000000000004</v>
      </c>
      <c r="K31" s="30">
        <f t="shared" si="4"/>
        <v>8.4931608645663542E-2</v>
      </c>
      <c r="L31" s="26"/>
      <c r="M31" s="26">
        <f t="shared" si="10"/>
        <v>2.8198463508322664</v>
      </c>
      <c r="N31" s="36">
        <f t="shared" si="5"/>
        <v>-0.81635469555765106</v>
      </c>
      <c r="O31" s="36">
        <f t="shared" si="6"/>
        <v>-1.4530777798665981</v>
      </c>
      <c r="P31" s="26"/>
      <c r="Q31" s="29">
        <f t="shared" si="7"/>
        <v>-0.63672308430894708</v>
      </c>
      <c r="S31" s="31">
        <f t="shared" si="8"/>
        <v>84.944541214170968</v>
      </c>
      <c r="T31" s="9">
        <f t="shared" si="9"/>
        <v>343.36544051679851</v>
      </c>
      <c r="V31" s="18">
        <f t="shared" si="11"/>
        <v>-1.3820261806083691</v>
      </c>
      <c r="W31" s="18">
        <f t="shared" si="12"/>
        <v>-1.6215202673181577</v>
      </c>
      <c r="X31" s="18">
        <f t="shared" si="13"/>
        <v>-1.1425320938985806</v>
      </c>
    </row>
    <row r="32" spans="1:24" x14ac:dyDescent="0.3">
      <c r="A32">
        <f t="shared" si="2"/>
        <v>1984</v>
      </c>
      <c r="B32" s="12">
        <f>'YE CO2'!T31</f>
        <v>345.04661637047167</v>
      </c>
      <c r="C32" s="26">
        <f t="shared" si="0"/>
        <v>86.625717067844107</v>
      </c>
      <c r="E32" s="12">
        <f>'FFE, CDIAC'!B268/1000</f>
        <v>5.28</v>
      </c>
      <c r="F32" s="114">
        <f t="shared" si="3"/>
        <v>0.26400000000000001</v>
      </c>
      <c r="G32" s="32">
        <f>'LUCE, b.e.'!G32</f>
        <v>1.5600999999999998</v>
      </c>
      <c r="H32" s="114">
        <v>0.5</v>
      </c>
      <c r="J32" s="31">
        <f t="shared" si="1"/>
        <v>6.8400999999999996</v>
      </c>
      <c r="K32" s="30">
        <f t="shared" si="4"/>
        <v>8.2662045953373398E-2</v>
      </c>
      <c r="L32" s="26"/>
      <c r="M32" s="26">
        <f t="shared" si="10"/>
        <v>2.9193768672641909</v>
      </c>
      <c r="N32" s="36">
        <f t="shared" si="5"/>
        <v>-1.5850518786563157</v>
      </c>
      <c r="O32" s="36">
        <f t="shared" si="6"/>
        <v>-1.4880315869815406</v>
      </c>
      <c r="P32" s="26"/>
      <c r="Q32" s="29">
        <f t="shared" si="7"/>
        <v>9.7020291674775105E-2</v>
      </c>
      <c r="S32" s="31">
        <f t="shared" si="8"/>
        <v>86.381937809018979</v>
      </c>
      <c r="T32" s="9">
        <f t="shared" si="9"/>
        <v>344.80283711164657</v>
      </c>
      <c r="V32" s="18">
        <f t="shared" si="11"/>
        <v>-1.4011902639922569</v>
      </c>
      <c r="W32" s="18">
        <f t="shared" si="12"/>
        <v>-1.6425119287492647</v>
      </c>
      <c r="X32" s="18">
        <f t="shared" si="13"/>
        <v>-1.1598685992352491</v>
      </c>
    </row>
    <row r="33" spans="1:24" x14ac:dyDescent="0.3">
      <c r="A33">
        <f t="shared" si="2"/>
        <v>1985</v>
      </c>
      <c r="B33" s="12">
        <f>'YE CO2'!T32</f>
        <v>346.38594135907948</v>
      </c>
      <c r="C33" s="26">
        <f t="shared" si="0"/>
        <v>87.965042056451921</v>
      </c>
      <c r="E33" s="12">
        <f>'FFE, CDIAC'!B269/1000</f>
        <v>5.4390000000000001</v>
      </c>
      <c r="F33" s="114">
        <f t="shared" si="3"/>
        <v>0.27195000000000003</v>
      </c>
      <c r="G33" s="32">
        <f>'LUCE, b.e.'!G33</f>
        <v>1.5831999999999999</v>
      </c>
      <c r="H33" s="114">
        <v>0.5</v>
      </c>
      <c r="J33" s="31">
        <f t="shared" si="1"/>
        <v>7.0221999999999998</v>
      </c>
      <c r="K33" s="30">
        <f t="shared" si="4"/>
        <v>8.1053235799259993E-2</v>
      </c>
      <c r="L33" s="26"/>
      <c r="M33" s="26">
        <f t="shared" si="10"/>
        <v>2.9970977379428083</v>
      </c>
      <c r="N33" s="36">
        <f t="shared" si="5"/>
        <v>-1.6577727493349945</v>
      </c>
      <c r="O33" s="36">
        <f t="shared" si="6"/>
        <v>-1.511310814602808</v>
      </c>
      <c r="P33" s="26"/>
      <c r="Q33" s="29">
        <f t="shared" si="7"/>
        <v>0.14646193473218649</v>
      </c>
      <c r="S33" s="31">
        <f t="shared" si="8"/>
        <v>87.871977813807646</v>
      </c>
      <c r="T33" s="9">
        <f t="shared" si="9"/>
        <v>346.29287711643519</v>
      </c>
      <c r="V33" s="18">
        <f t="shared" si="11"/>
        <v>-1.3385828331231462</v>
      </c>
      <c r="W33" s="18">
        <f t="shared" si="12"/>
        <v>-1.5815073027900532</v>
      </c>
      <c r="X33" s="18">
        <f t="shared" si="13"/>
        <v>-1.0956583634562391</v>
      </c>
    </row>
    <row r="34" spans="1:24" x14ac:dyDescent="0.3">
      <c r="A34">
        <f t="shared" si="2"/>
        <v>1986</v>
      </c>
      <c r="B34" s="12">
        <f>'YE CO2'!T33</f>
        <v>348.10609968102074</v>
      </c>
      <c r="C34" s="26">
        <f t="shared" si="0"/>
        <v>89.685200378393176</v>
      </c>
      <c r="E34" s="12">
        <f>'FFE, CDIAC'!B270/1000</f>
        <v>5.6070000000000002</v>
      </c>
      <c r="F34" s="114">
        <f t="shared" si="3"/>
        <v>0.28035000000000004</v>
      </c>
      <c r="G34" s="32">
        <f>'LUCE, b.e.'!G34</f>
        <v>1.6011</v>
      </c>
      <c r="H34" s="114">
        <v>0.5</v>
      </c>
      <c r="J34" s="31">
        <f t="shared" si="1"/>
        <v>7.2081</v>
      </c>
      <c r="K34" s="30">
        <f t="shared" si="4"/>
        <v>7.9526233514563546E-2</v>
      </c>
      <c r="L34" s="26"/>
      <c r="M34" s="26">
        <f t="shared" si="10"/>
        <v>3.0764404609475031</v>
      </c>
      <c r="N34" s="36">
        <f t="shared" si="5"/>
        <v>-1.3562821390062476</v>
      </c>
      <c r="O34" s="36">
        <f t="shared" si="6"/>
        <v>-1.5346772744494317</v>
      </c>
      <c r="P34" s="26"/>
      <c r="Q34" s="29">
        <f t="shared" si="7"/>
        <v>-0.17839513544318408</v>
      </c>
      <c r="S34" s="31">
        <f t="shared" si="8"/>
        <v>89.415364640503142</v>
      </c>
      <c r="T34" s="9">
        <f t="shared" si="9"/>
        <v>347.83626394313069</v>
      </c>
      <c r="V34" s="18">
        <f t="shared" si="11"/>
        <v>-1.4035100519384289</v>
      </c>
      <c r="W34" s="18">
        <f t="shared" si="12"/>
        <v>-1.6481677744293917</v>
      </c>
      <c r="X34" s="18">
        <f t="shared" si="13"/>
        <v>-1.1588523294474662</v>
      </c>
    </row>
    <row r="35" spans="1:24" x14ac:dyDescent="0.3">
      <c r="A35">
        <f t="shared" si="2"/>
        <v>1987</v>
      </c>
      <c r="B35" s="12">
        <f>'YE CO2'!T34</f>
        <v>350.27209133629526</v>
      </c>
      <c r="C35" s="26">
        <f t="shared" si="0"/>
        <v>91.851192033667701</v>
      </c>
      <c r="E35" s="12">
        <f>'FFE, CDIAC'!B271/1000</f>
        <v>5.7519999999999998</v>
      </c>
      <c r="F35" s="114">
        <f t="shared" si="3"/>
        <v>0.28760000000000002</v>
      </c>
      <c r="G35" s="32">
        <f>'LUCE, b.e.'!G35</f>
        <v>1.6111</v>
      </c>
      <c r="H35" s="114">
        <v>0.5</v>
      </c>
      <c r="J35" s="31">
        <f t="shared" si="1"/>
        <v>7.3630999999999993</v>
      </c>
      <c r="K35" s="30">
        <f t="shared" si="4"/>
        <v>7.8338397329909978E-2</v>
      </c>
      <c r="L35" s="26"/>
      <c r="M35" s="26">
        <f t="shared" si="10"/>
        <v>3.1425949637217241</v>
      </c>
      <c r="N35" s="36">
        <f t="shared" si="5"/>
        <v>-0.97660330844719967</v>
      </c>
      <c r="O35" s="36">
        <f t="shared" si="6"/>
        <v>-1.5646879221274508</v>
      </c>
      <c r="P35" s="26"/>
      <c r="Q35" s="29">
        <f t="shared" si="7"/>
        <v>-0.58808461368025111</v>
      </c>
      <c r="S35" s="31">
        <f t="shared" si="8"/>
        <v>90.997979356476847</v>
      </c>
      <c r="T35" s="9">
        <f t="shared" si="9"/>
        <v>349.41887865910439</v>
      </c>
      <c r="V35" s="18">
        <f t="shared" si="11"/>
        <v>-1.4306565914626506</v>
      </c>
      <c r="W35" s="18">
        <f t="shared" si="12"/>
        <v>-1.6768424443776571</v>
      </c>
      <c r="X35" s="18">
        <f t="shared" si="13"/>
        <v>-1.1844707385476441</v>
      </c>
    </row>
    <row r="36" spans="1:24" x14ac:dyDescent="0.3">
      <c r="A36">
        <f t="shared" si="2"/>
        <v>1988</v>
      </c>
      <c r="B36" s="12">
        <f>'YE CO2'!T35</f>
        <v>351.98641632490319</v>
      </c>
      <c r="C36" s="26">
        <f t="shared" si="0"/>
        <v>93.565517022275628</v>
      </c>
      <c r="E36" s="12">
        <f>'FFE, CDIAC'!B272/1000</f>
        <v>5.9649999999999999</v>
      </c>
      <c r="F36" s="114">
        <f t="shared" si="3"/>
        <v>0.29825000000000002</v>
      </c>
      <c r="G36" s="32">
        <f>'LUCE, b.e.'!G36</f>
        <v>1.6385000000000001</v>
      </c>
      <c r="H36" s="114">
        <v>0.5</v>
      </c>
      <c r="J36" s="31">
        <f t="shared" si="1"/>
        <v>7.6035000000000004</v>
      </c>
      <c r="K36" s="30">
        <f t="shared" si="4"/>
        <v>7.6569573989725637E-2</v>
      </c>
      <c r="L36" s="26"/>
      <c r="M36" s="26">
        <f t="shared" si="10"/>
        <v>3.2451984635083226</v>
      </c>
      <c r="N36" s="36">
        <f t="shared" si="5"/>
        <v>-1.5308734749003952</v>
      </c>
      <c r="O36" s="36">
        <f t="shared" si="6"/>
        <v>-1.6024767765665093</v>
      </c>
      <c r="P36" s="26"/>
      <c r="Q36" s="29">
        <f t="shared" si="7"/>
        <v>-7.1603301666114172E-2</v>
      </c>
      <c r="S36" s="31">
        <f t="shared" si="8"/>
        <v>92.655586571525575</v>
      </c>
      <c r="T36" s="9">
        <f t="shared" si="9"/>
        <v>351.07648587415315</v>
      </c>
      <c r="V36" s="18">
        <f t="shared" si="11"/>
        <v>-1.5397204884008973</v>
      </c>
      <c r="W36" s="18">
        <f t="shared" si="12"/>
        <v>-1.7882039522638418</v>
      </c>
      <c r="X36" s="18">
        <f t="shared" si="13"/>
        <v>-1.2912370245379527</v>
      </c>
    </row>
    <row r="37" spans="1:24" x14ac:dyDescent="0.3">
      <c r="A37">
        <f t="shared" si="2"/>
        <v>1989</v>
      </c>
      <c r="B37" s="12">
        <f>'YE CO2'!T36</f>
        <v>353.36574131351108</v>
      </c>
      <c r="C37" s="26">
        <f t="shared" si="0"/>
        <v>94.944842010883519</v>
      </c>
      <c r="E37" s="12">
        <f>'FFE, CDIAC'!B273/1000</f>
        <v>6.0970000000000004</v>
      </c>
      <c r="F37" s="114">
        <f t="shared" si="3"/>
        <v>0.30485000000000007</v>
      </c>
      <c r="G37" s="32">
        <f>'LUCE, b.e.'!G37</f>
        <v>1.647</v>
      </c>
      <c r="H37" s="114">
        <v>0.5</v>
      </c>
      <c r="J37" s="31">
        <f t="shared" si="1"/>
        <v>7.7440000000000007</v>
      </c>
      <c r="K37" s="30">
        <f t="shared" si="4"/>
        <v>7.5620514162418134E-2</v>
      </c>
      <c r="L37" s="26"/>
      <c r="M37" s="26">
        <f t="shared" si="10"/>
        <v>3.3051643192488265</v>
      </c>
      <c r="N37" s="36">
        <f t="shared" si="5"/>
        <v>-1.9258393306409354</v>
      </c>
      <c r="O37" s="36">
        <f t="shared" si="6"/>
        <v>-1.6323856533149448</v>
      </c>
      <c r="P37" s="26"/>
      <c r="Q37" s="29">
        <f t="shared" si="7"/>
        <v>0.29345367732599059</v>
      </c>
      <c r="S37" s="31">
        <f t="shared" si="8"/>
        <v>94.344240289087352</v>
      </c>
      <c r="T37" s="9">
        <f t="shared" si="9"/>
        <v>352.7651395917149</v>
      </c>
      <c r="V37" s="18">
        <f t="shared" si="11"/>
        <v>-1.7574021605710775</v>
      </c>
      <c r="W37" s="18">
        <f t="shared" si="12"/>
        <v>-2.0073403857839525</v>
      </c>
      <c r="X37" s="18">
        <f t="shared" si="13"/>
        <v>-1.5074639353582024</v>
      </c>
    </row>
    <row r="38" spans="1:24" x14ac:dyDescent="0.3">
      <c r="A38">
        <f t="shared" si="2"/>
        <v>1990</v>
      </c>
      <c r="B38" s="12">
        <f>'YE CO2'!T37</f>
        <v>354.70839963545222</v>
      </c>
      <c r="C38" s="26">
        <f t="shared" ref="C38:C61" si="14">B38-C$1</f>
        <v>96.287500332824663</v>
      </c>
      <c r="E38" s="12">
        <f>'FFE, CDIAC'!B274/1000</f>
        <v>6.1269999999999998</v>
      </c>
      <c r="F38" s="114">
        <f t="shared" si="3"/>
        <v>0.30635000000000001</v>
      </c>
      <c r="G38" s="32">
        <f>'LUCE, b.e.'!G38</f>
        <v>1.6436999999999999</v>
      </c>
      <c r="H38" s="114">
        <v>0.5</v>
      </c>
      <c r="J38" s="31">
        <f t="shared" si="1"/>
        <v>7.7706999999999997</v>
      </c>
      <c r="K38" s="30">
        <f t="shared" si="4"/>
        <v>7.5461350850249589E-2</v>
      </c>
      <c r="L38" s="26"/>
      <c r="M38" s="26">
        <f t="shared" si="10"/>
        <v>3.3165599658557405</v>
      </c>
      <c r="N38" s="36">
        <f t="shared" si="5"/>
        <v>-1.9739016439145964</v>
      </c>
      <c r="O38" s="36">
        <f t="shared" si="6"/>
        <v>-1.6564499709644298</v>
      </c>
      <c r="P38" s="26"/>
      <c r="Q38" s="29">
        <f t="shared" si="7"/>
        <v>0.31745167295016663</v>
      </c>
      <c r="S38" s="31">
        <f t="shared" si="8"/>
        <v>96.014828648927832</v>
      </c>
      <c r="T38" s="9">
        <f t="shared" ref="T38:T58" si="15">Initial_Concentration+S38</f>
        <v>354.43572795155541</v>
      </c>
      <c r="V38" s="18">
        <f t="shared" si="11"/>
        <v>-2.0451785718297075</v>
      </c>
      <c r="W38" s="18">
        <f t="shared" si="12"/>
        <v>-2.2954506670290393</v>
      </c>
      <c r="X38" s="18">
        <f t="shared" si="13"/>
        <v>-1.7949064766303757</v>
      </c>
    </row>
    <row r="39" spans="1:24" x14ac:dyDescent="0.3">
      <c r="A39">
        <f t="shared" si="2"/>
        <v>1991</v>
      </c>
      <c r="B39" s="12">
        <f>'YE CO2'!T38</f>
        <v>355.82189129072685</v>
      </c>
      <c r="C39" s="26">
        <f t="shared" si="14"/>
        <v>97.400991988099292</v>
      </c>
      <c r="E39" s="12">
        <f>'FFE, CDIAC'!B275/1000</f>
        <v>6.2169999999999996</v>
      </c>
      <c r="F39" s="114">
        <f t="shared" si="3"/>
        <v>0.31085000000000002</v>
      </c>
      <c r="G39" s="32">
        <f>'LUCE, b.e.'!G39</f>
        <v>1.7124999999999999</v>
      </c>
      <c r="H39" s="114">
        <v>0.5</v>
      </c>
      <c r="J39" s="31">
        <f t="shared" si="1"/>
        <v>7.9294999999999991</v>
      </c>
      <c r="K39" s="30">
        <f t="shared" si="4"/>
        <v>7.4248185274882417E-2</v>
      </c>
      <c r="L39" s="26"/>
      <c r="M39" s="26">
        <f t="shared" ref="M39:M61" si="16">J39/J$1</f>
        <v>3.3843363209560389</v>
      </c>
      <c r="N39" s="36">
        <f t="shared" ref="N39:N61" si="17">(C39-C38)-M39</f>
        <v>-2.2708446656814099</v>
      </c>
      <c r="O39" s="36">
        <f t="shared" ref="O39:O61" si="18">-lambda*C38</f>
        <v>-1.6798745856279584</v>
      </c>
      <c r="P39" s="26"/>
      <c r="Q39" s="29">
        <f t="shared" ref="Q39:Q58" si="19">O39-N39</f>
        <v>0.59097008005345142</v>
      </c>
      <c r="S39" s="31">
        <f t="shared" ref="S39:S61" si="20">S38*(1-lambda)+$M39</f>
        <v>97.724047535811579</v>
      </c>
      <c r="T39" s="9">
        <f t="shared" si="15"/>
        <v>356.14494683843913</v>
      </c>
      <c r="V39" s="18">
        <f t="shared" si="11"/>
        <v>-2.141369072088033</v>
      </c>
      <c r="W39" s="18">
        <f t="shared" si="12"/>
        <v>-2.3926499022788907</v>
      </c>
      <c r="X39" s="18">
        <f t="shared" si="13"/>
        <v>-1.8900882418971752</v>
      </c>
    </row>
    <row r="40" spans="1:24" x14ac:dyDescent="0.3">
      <c r="A40">
        <f t="shared" si="2"/>
        <v>1992</v>
      </c>
      <c r="B40" s="12">
        <f>'YE CO2'!T39</f>
        <v>356.60121627933466</v>
      </c>
      <c r="C40" s="26">
        <f t="shared" si="14"/>
        <v>98.180316976707104</v>
      </c>
      <c r="E40" s="12">
        <f>'FFE, CDIAC'!B276/1000</f>
        <v>6.1639999999999997</v>
      </c>
      <c r="F40" s="114">
        <f t="shared" si="3"/>
        <v>0.30820000000000003</v>
      </c>
      <c r="G40" s="32">
        <f>'LUCE, b.e.'!G40</f>
        <v>1.605</v>
      </c>
      <c r="H40" s="114">
        <v>0.5</v>
      </c>
      <c r="J40" s="31">
        <f t="shared" si="1"/>
        <v>7.7690000000000001</v>
      </c>
      <c r="K40" s="30">
        <f t="shared" si="4"/>
        <v>7.5602541393971906E-2</v>
      </c>
      <c r="L40" s="26"/>
      <c r="M40" s="26">
        <f t="shared" si="16"/>
        <v>3.3158344003414428</v>
      </c>
      <c r="N40" s="36">
        <f t="shared" si="17"/>
        <v>-2.5365094117336313</v>
      </c>
      <c r="O40" s="36">
        <f t="shared" si="18"/>
        <v>-1.6993010566292728</v>
      </c>
      <c r="P40" s="26"/>
      <c r="Q40" s="29">
        <f t="shared" si="19"/>
        <v>0.83720835510435854</v>
      </c>
      <c r="S40" s="31">
        <f t="shared" si="20"/>
        <v>99.334944708655556</v>
      </c>
      <c r="T40" s="9">
        <f t="shared" si="15"/>
        <v>357.7558440112831</v>
      </c>
      <c r="V40" s="18">
        <f t="shared" si="11"/>
        <v>-2.0644241970964612</v>
      </c>
      <c r="W40" s="18">
        <f t="shared" si="12"/>
        <v>-2.3151097046038309</v>
      </c>
      <c r="X40" s="18">
        <f t="shared" si="13"/>
        <v>-1.8137386895890912</v>
      </c>
    </row>
    <row r="41" spans="1:24" x14ac:dyDescent="0.3">
      <c r="A41">
        <f t="shared" si="2"/>
        <v>1993</v>
      </c>
      <c r="B41" s="12">
        <f>'YE CO2'!T40</f>
        <v>358.07387460127592</v>
      </c>
      <c r="C41" s="26">
        <f t="shared" si="14"/>
        <v>99.652975298648357</v>
      </c>
      <c r="E41" s="12">
        <f>'FFE, CDIAC'!B277/1000</f>
        <v>6.1619999999999999</v>
      </c>
      <c r="F41" s="114">
        <f t="shared" si="3"/>
        <v>0.30810000000000004</v>
      </c>
      <c r="G41" s="32">
        <f>'LUCE, b.e.'!G41</f>
        <v>1.5937999999999999</v>
      </c>
      <c r="H41" s="114">
        <v>0.5</v>
      </c>
      <c r="J41" s="31">
        <f t="shared" si="1"/>
        <v>7.7557999999999998</v>
      </c>
      <c r="K41" s="30">
        <f t="shared" si="4"/>
        <v>7.5724448520624849E-2</v>
      </c>
      <c r="L41" s="26"/>
      <c r="M41" s="26">
        <f t="shared" si="16"/>
        <v>3.310200597524541</v>
      </c>
      <c r="N41" s="36">
        <f t="shared" si="17"/>
        <v>-1.8375422755832878</v>
      </c>
      <c r="O41" s="36">
        <f t="shared" si="18"/>
        <v>-1.7128975072358605</v>
      </c>
      <c r="P41" s="26"/>
      <c r="Q41" s="29">
        <f t="shared" si="19"/>
        <v>0.12464476834742722</v>
      </c>
      <c r="S41" s="31">
        <f t="shared" si="20"/>
        <v>100.91210364964078</v>
      </c>
      <c r="T41" s="9">
        <f t="shared" si="15"/>
        <v>359.33300295226832</v>
      </c>
      <c r="V41" s="18">
        <f t="shared" ref="V41:V59" si="21">(N41+0.8*(N40+N42)+0.6*(N39+N43))/(1+1.6+1.2)</f>
        <v>-1.9275809125085381</v>
      </c>
      <c r="W41" s="18">
        <f t="shared" ref="W41:W59" si="22">V41-K41*M41</f>
        <v>-2.1782440272487267</v>
      </c>
      <c r="X41" s="18">
        <f t="shared" ref="X41:X59" si="23">V41+K41*M41</f>
        <v>-1.6769177977683494</v>
      </c>
    </row>
    <row r="42" spans="1:24" x14ac:dyDescent="0.3">
      <c r="A42">
        <f t="shared" si="2"/>
        <v>1994</v>
      </c>
      <c r="B42" s="12">
        <f>'YE CO2'!T41</f>
        <v>360.02736625655047</v>
      </c>
      <c r="C42" s="26">
        <f t="shared" si="14"/>
        <v>101.6064669539229</v>
      </c>
      <c r="E42" s="12">
        <f>'FFE, CDIAC'!B278/1000</f>
        <v>6.266</v>
      </c>
      <c r="F42" s="114">
        <f t="shared" si="3"/>
        <v>0.31330000000000002</v>
      </c>
      <c r="G42" s="32">
        <f>'LUCE, b.e.'!G42</f>
        <v>1.5805</v>
      </c>
      <c r="H42" s="114">
        <v>0.5</v>
      </c>
      <c r="J42" s="31">
        <f t="shared" si="1"/>
        <v>7.8464999999999998</v>
      </c>
      <c r="K42" s="30">
        <f t="shared" si="4"/>
        <v>7.5198905230962967E-2</v>
      </c>
      <c r="L42" s="26"/>
      <c r="M42" s="26">
        <f t="shared" si="16"/>
        <v>3.3489116517285531</v>
      </c>
      <c r="N42" s="36">
        <f t="shared" si="17"/>
        <v>-1.3954199964540059</v>
      </c>
      <c r="O42" s="36">
        <f t="shared" si="18"/>
        <v>-1.7385901597586852</v>
      </c>
      <c r="P42" s="26"/>
      <c r="Q42" s="29">
        <f t="shared" si="19"/>
        <v>-0.34317016330467931</v>
      </c>
      <c r="S42" s="31">
        <f t="shared" si="20"/>
        <v>102.50045782799711</v>
      </c>
      <c r="T42" s="9">
        <f t="shared" si="15"/>
        <v>360.92135713062464</v>
      </c>
      <c r="V42" s="18">
        <f t="shared" si="21"/>
        <v>-1.824950175935993</v>
      </c>
      <c r="W42" s="18">
        <f t="shared" si="22"/>
        <v>-2.0767846658611959</v>
      </c>
      <c r="X42" s="18">
        <f t="shared" si="23"/>
        <v>-1.5731156860107898</v>
      </c>
    </row>
    <row r="43" spans="1:24" x14ac:dyDescent="0.3">
      <c r="A43">
        <f t="shared" si="2"/>
        <v>1995</v>
      </c>
      <c r="B43" s="12">
        <f>'YE CO2'!T42</f>
        <v>361.79252457849168</v>
      </c>
      <c r="C43" s="26">
        <f t="shared" si="14"/>
        <v>103.37162527586412</v>
      </c>
      <c r="E43" s="12">
        <f>'FFE, CDIAC'!B279/1000</f>
        <v>6.3979999999999997</v>
      </c>
      <c r="F43" s="114">
        <f t="shared" si="3"/>
        <v>0.31990000000000002</v>
      </c>
      <c r="G43" s="32">
        <f>'LUCE, b.e.'!G43</f>
        <v>1.5615999999999999</v>
      </c>
      <c r="H43" s="114">
        <v>0.5</v>
      </c>
      <c r="J43" s="31">
        <f t="shared" si="1"/>
        <v>7.9596</v>
      </c>
      <c r="K43" s="30">
        <f t="shared" si="4"/>
        <v>7.4573971530275965E-2</v>
      </c>
      <c r="L43" s="26"/>
      <c r="M43" s="26">
        <f t="shared" si="16"/>
        <v>3.3971830985915492</v>
      </c>
      <c r="N43" s="36">
        <f t="shared" si="17"/>
        <v>-1.6320247766503346</v>
      </c>
      <c r="O43" s="36">
        <f t="shared" si="18"/>
        <v>-1.7726716446200519</v>
      </c>
      <c r="P43" s="26"/>
      <c r="Q43" s="29">
        <f t="shared" si="19"/>
        <v>-0.14064686796971726</v>
      </c>
      <c r="S43" s="31">
        <f t="shared" si="20"/>
        <v>104.10937231928966</v>
      </c>
      <c r="T43" s="9">
        <f t="shared" si="15"/>
        <v>362.53027162191722</v>
      </c>
      <c r="V43" s="18">
        <f t="shared" si="21"/>
        <v>-1.7286239731049753</v>
      </c>
      <c r="W43" s="18">
        <f t="shared" si="22"/>
        <v>-1.9819654087824761</v>
      </c>
      <c r="X43" s="18">
        <f t="shared" si="23"/>
        <v>-1.4752825374274745</v>
      </c>
    </row>
    <row r="44" spans="1:24" x14ac:dyDescent="0.3">
      <c r="A44">
        <f t="shared" si="2"/>
        <v>1996</v>
      </c>
      <c r="B44" s="12">
        <f>'YE CO2'!T43</f>
        <v>363.1685162337663</v>
      </c>
      <c r="C44" s="26">
        <f t="shared" si="14"/>
        <v>104.74761693113874</v>
      </c>
      <c r="E44" s="12">
        <f>'FFE, CDIAC'!B280/1000</f>
        <v>6.5419999999999998</v>
      </c>
      <c r="F44" s="114">
        <f t="shared" si="3"/>
        <v>0.3271</v>
      </c>
      <c r="G44" s="32">
        <f>'LUCE, b.e.'!G44</f>
        <v>1.5312999999999999</v>
      </c>
      <c r="H44" s="114">
        <v>0.5</v>
      </c>
      <c r="J44" s="31">
        <f t="shared" si="1"/>
        <v>8.0732999999999997</v>
      </c>
      <c r="K44" s="30">
        <f t="shared" si="4"/>
        <v>7.400816171430015E-2</v>
      </c>
      <c r="L44" s="26"/>
      <c r="M44" s="26">
        <f t="shared" si="16"/>
        <v>3.4457106274007683</v>
      </c>
      <c r="N44" s="36">
        <f t="shared" si="17"/>
        <v>-2.0697189721261506</v>
      </c>
      <c r="O44" s="36">
        <f t="shared" si="18"/>
        <v>-1.8034673823262874</v>
      </c>
      <c r="P44" s="26"/>
      <c r="Q44" s="29">
        <f t="shared" si="19"/>
        <v>0.26625158979986319</v>
      </c>
      <c r="S44" s="31">
        <f t="shared" si="20"/>
        <v>105.73874450109437</v>
      </c>
      <c r="T44" s="9">
        <f t="shared" si="15"/>
        <v>364.15964380372191</v>
      </c>
      <c r="V44" s="18">
        <f t="shared" si="21"/>
        <v>-1.63830310852355</v>
      </c>
      <c r="W44" s="18">
        <f t="shared" si="22"/>
        <v>-1.8933138178569087</v>
      </c>
      <c r="X44" s="18">
        <f t="shared" si="23"/>
        <v>-1.3832923991901913</v>
      </c>
    </row>
    <row r="45" spans="1:24" x14ac:dyDescent="0.3">
      <c r="A45">
        <f t="shared" si="2"/>
        <v>1997</v>
      </c>
      <c r="B45" s="12">
        <f>'YE CO2'!T44</f>
        <v>365.23450788904074</v>
      </c>
      <c r="C45" s="26">
        <f t="shared" si="14"/>
        <v>106.81360858641318</v>
      </c>
      <c r="E45" s="12">
        <f>'FFE, CDIAC'!B281/1000</f>
        <v>6.6509999999999998</v>
      </c>
      <c r="F45" s="114">
        <f t="shared" si="3"/>
        <v>0.33255000000000001</v>
      </c>
      <c r="G45" s="32">
        <f>'LUCE, b.e.'!G45</f>
        <v>2.3371571428571429</v>
      </c>
      <c r="H45" s="114">
        <v>0.5</v>
      </c>
      <c r="J45" s="31">
        <f t="shared" si="1"/>
        <v>8.9881571428571423</v>
      </c>
      <c r="K45" s="30">
        <f t="shared" si="4"/>
        <v>6.6809140249384252E-2</v>
      </c>
      <c r="L45" s="26"/>
      <c r="M45" s="26">
        <f t="shared" si="16"/>
        <v>3.8361746234985667</v>
      </c>
      <c r="N45" s="36">
        <f t="shared" si="17"/>
        <v>-1.7701829682241219</v>
      </c>
      <c r="O45" s="36">
        <f t="shared" si="18"/>
        <v>-1.8274735451588684</v>
      </c>
      <c r="P45" s="26"/>
      <c r="Q45" s="29">
        <f t="shared" si="19"/>
        <v>-5.7290576934746484E-2</v>
      </c>
      <c r="S45" s="31">
        <f t="shared" si="20"/>
        <v>107.730153926726</v>
      </c>
      <c r="T45" s="9">
        <f t="shared" si="15"/>
        <v>366.15105322935358</v>
      </c>
      <c r="V45" s="18">
        <f t="shared" si="21"/>
        <v>-1.7134887278214768</v>
      </c>
      <c r="W45" s="18">
        <f t="shared" si="22"/>
        <v>-1.9697802562639213</v>
      </c>
      <c r="X45" s="18">
        <f t="shared" si="23"/>
        <v>-1.4571971993790322</v>
      </c>
    </row>
    <row r="46" spans="1:24" x14ac:dyDescent="0.3">
      <c r="A46">
        <f t="shared" si="2"/>
        <v>1998</v>
      </c>
      <c r="B46" s="12">
        <f>'YE CO2'!T45</f>
        <v>367.77633287764866</v>
      </c>
      <c r="C46" s="26">
        <f t="shared" si="14"/>
        <v>109.3554335750211</v>
      </c>
      <c r="E46" s="12">
        <f>'FFE, CDIAC'!B282/1000</f>
        <v>6.6429999999999998</v>
      </c>
      <c r="F46" s="114">
        <f t="shared" si="3"/>
        <v>0.33215</v>
      </c>
      <c r="G46" s="32">
        <f>'LUCE, b.e.'!G46</f>
        <v>1.643057142857143</v>
      </c>
      <c r="H46" s="114">
        <v>0.5</v>
      </c>
      <c r="J46" s="31">
        <f t="shared" si="1"/>
        <v>8.2860571428571426</v>
      </c>
      <c r="K46" s="30">
        <f t="shared" si="4"/>
        <v>7.2443336376557088E-2</v>
      </c>
      <c r="L46" s="26"/>
      <c r="M46" s="26">
        <f t="shared" si="16"/>
        <v>3.5365160660935309</v>
      </c>
      <c r="N46" s="36">
        <f t="shared" si="17"/>
        <v>-0.99469107748561703</v>
      </c>
      <c r="O46" s="36">
        <f t="shared" si="18"/>
        <v>-1.8635177550907762</v>
      </c>
      <c r="P46" s="26"/>
      <c r="Q46" s="29">
        <f t="shared" si="19"/>
        <v>-0.86882667760515919</v>
      </c>
      <c r="S46" s="31">
        <f t="shared" si="20"/>
        <v>109.38716177979346</v>
      </c>
      <c r="T46" s="9">
        <f t="shared" si="15"/>
        <v>367.80806108242103</v>
      </c>
      <c r="V46" s="18">
        <f t="shared" si="21"/>
        <v>-1.7243376410777291</v>
      </c>
      <c r="W46" s="18">
        <f t="shared" si="22"/>
        <v>-1.9805346640548411</v>
      </c>
      <c r="X46" s="18">
        <f t="shared" si="23"/>
        <v>-1.4681406181006171</v>
      </c>
    </row>
    <row r="47" spans="1:24" x14ac:dyDescent="0.3">
      <c r="A47">
        <f t="shared" si="2"/>
        <v>1999</v>
      </c>
      <c r="B47" s="12">
        <f>'YE CO2'!T46</f>
        <v>369.00732453292323</v>
      </c>
      <c r="C47" s="26">
        <f t="shared" si="14"/>
        <v>110.58642523029567</v>
      </c>
      <c r="E47" s="12">
        <f>'FFE, CDIAC'!B283/1000</f>
        <v>6.61</v>
      </c>
      <c r="F47" s="114">
        <f t="shared" si="3"/>
        <v>0.33050000000000002</v>
      </c>
      <c r="G47" s="32">
        <f>'LUCE, b.e.'!G47</f>
        <v>1.391057142857143</v>
      </c>
      <c r="H47" s="114">
        <v>0.5</v>
      </c>
      <c r="J47" s="31">
        <f t="shared" si="1"/>
        <v>8.0010571428571424</v>
      </c>
      <c r="K47" s="30">
        <f t="shared" si="4"/>
        <v>7.4909875996074099E-2</v>
      </c>
      <c r="L47" s="26"/>
      <c r="M47" s="26">
        <f t="shared" si="16"/>
        <v>3.4148771416377048</v>
      </c>
      <c r="N47" s="36">
        <f t="shared" si="17"/>
        <v>-2.1838854863631258</v>
      </c>
      <c r="O47" s="36">
        <f t="shared" si="18"/>
        <v>-1.9078635651358717</v>
      </c>
      <c r="P47" s="26"/>
      <c r="Q47" s="29">
        <f t="shared" si="19"/>
        <v>0.27602192122725411</v>
      </c>
      <c r="S47" s="31">
        <f t="shared" si="20"/>
        <v>110.89362181191352</v>
      </c>
      <c r="T47" s="9">
        <f t="shared" si="15"/>
        <v>369.31452111454109</v>
      </c>
      <c r="V47" s="18">
        <f t="shared" si="21"/>
        <v>-1.7085969449070875</v>
      </c>
      <c r="W47" s="18">
        <f t="shared" si="22"/>
        <v>-1.9644049681289959</v>
      </c>
      <c r="X47" s="18">
        <f t="shared" si="23"/>
        <v>-1.452788921685179</v>
      </c>
    </row>
    <row r="48" spans="1:24" x14ac:dyDescent="0.3">
      <c r="A48">
        <f t="shared" si="2"/>
        <v>2000</v>
      </c>
      <c r="B48" s="12">
        <f>'YE CO2'!T47</f>
        <v>370.49748285486442</v>
      </c>
      <c r="C48" s="26">
        <f t="shared" si="14"/>
        <v>112.07658355223685</v>
      </c>
      <c r="E48" s="12">
        <f>'FFE, CDIAC'!B284/1000</f>
        <v>6.7649999999999997</v>
      </c>
      <c r="F48" s="114">
        <f t="shared" si="3"/>
        <v>0.33825</v>
      </c>
      <c r="G48" s="32">
        <f>'LUCE, b.e.'!G48</f>
        <v>1.227757142857143</v>
      </c>
      <c r="H48" s="114">
        <v>0.5</v>
      </c>
      <c r="J48" s="31">
        <f t="shared" si="1"/>
        <v>7.9927571428571422</v>
      </c>
      <c r="K48" s="30">
        <f t="shared" si="4"/>
        <v>7.5526672401437359E-2</v>
      </c>
      <c r="L48" s="26"/>
      <c r="M48" s="26">
        <f t="shared" si="16"/>
        <v>3.411334674714956</v>
      </c>
      <c r="N48" s="36">
        <f t="shared" si="17"/>
        <v>-1.9211763527737755</v>
      </c>
      <c r="O48" s="36">
        <f t="shared" si="18"/>
        <v>-1.9293399934330855</v>
      </c>
      <c r="P48" s="26"/>
      <c r="Q48" s="29">
        <f t="shared" si="19"/>
        <v>-8.1636406593099675E-3</v>
      </c>
      <c r="S48" s="31">
        <f t="shared" si="20"/>
        <v>112.37025700490804</v>
      </c>
      <c r="T48" s="9">
        <f t="shared" si="15"/>
        <v>370.79115630753563</v>
      </c>
      <c r="V48" s="18">
        <f t="shared" si="21"/>
        <v>-1.6634260551346238</v>
      </c>
      <c r="W48" s="18">
        <f t="shared" si="22"/>
        <v>-1.9210728115634841</v>
      </c>
      <c r="X48" s="18">
        <f t="shared" si="23"/>
        <v>-1.4057792987057636</v>
      </c>
    </row>
    <row r="49" spans="1:24" x14ac:dyDescent="0.3">
      <c r="A49">
        <f t="shared" si="2"/>
        <v>2001</v>
      </c>
      <c r="B49" s="12">
        <f>'YE CO2'!T48</f>
        <v>372.413474510139</v>
      </c>
      <c r="C49" s="26">
        <f t="shared" si="14"/>
        <v>113.99257520751144</v>
      </c>
      <c r="E49" s="12">
        <f>'FFE, CDIAC'!B285/1000</f>
        <v>6.9269999999999996</v>
      </c>
      <c r="F49" s="114">
        <f t="shared" si="3"/>
        <v>0.34634999999999999</v>
      </c>
      <c r="G49" s="32">
        <f>'LUCE, b.e.'!G49</f>
        <v>1.1312571428571432</v>
      </c>
      <c r="H49" s="114">
        <v>0.5</v>
      </c>
      <c r="J49" s="31">
        <f t="shared" si="1"/>
        <v>8.0582571428571423</v>
      </c>
      <c r="K49" s="30">
        <f t="shared" si="4"/>
        <v>7.5480588741227581E-2</v>
      </c>
      <c r="L49" s="26"/>
      <c r="M49" s="26">
        <f t="shared" si="16"/>
        <v>3.4392902871776108</v>
      </c>
      <c r="N49" s="36">
        <f t="shared" si="17"/>
        <v>-1.5232986319030295</v>
      </c>
      <c r="O49" s="36">
        <f t="shared" si="18"/>
        <v>-1.95533795874466</v>
      </c>
      <c r="P49" s="26"/>
      <c r="Q49" s="29">
        <f t="shared" si="19"/>
        <v>-0.43203932684163049</v>
      </c>
      <c r="S49" s="31">
        <f t="shared" si="20"/>
        <v>113.84908577558002</v>
      </c>
      <c r="T49" s="9">
        <f t="shared" si="15"/>
        <v>372.26998507820758</v>
      </c>
      <c r="V49" s="18">
        <f t="shared" si="21"/>
        <v>-1.7293731090690765</v>
      </c>
      <c r="W49" s="18">
        <f t="shared" si="22"/>
        <v>-1.9889727647972282</v>
      </c>
      <c r="X49" s="18">
        <f t="shared" si="23"/>
        <v>-1.4697734533409248</v>
      </c>
    </row>
    <row r="50" spans="1:24" x14ac:dyDescent="0.3">
      <c r="A50">
        <f t="shared" si="2"/>
        <v>2002</v>
      </c>
      <c r="B50" s="12">
        <f>'YE CO2'!T49</f>
        <v>374.64863283208024</v>
      </c>
      <c r="C50" s="26">
        <f t="shared" si="14"/>
        <v>116.22773352945268</v>
      </c>
      <c r="E50" s="12">
        <f>'FFE, CDIAC'!B286/1000</f>
        <v>6.9960000000000004</v>
      </c>
      <c r="F50" s="114">
        <f t="shared" si="3"/>
        <v>0.34980000000000006</v>
      </c>
      <c r="G50" s="32">
        <f>'LUCE, b.e.'!G50</f>
        <v>1.5105571428571429</v>
      </c>
      <c r="H50" s="114">
        <v>0.5</v>
      </c>
      <c r="J50" s="31">
        <f t="shared" si="1"/>
        <v>8.5065571428571438</v>
      </c>
      <c r="K50" s="30">
        <f t="shared" si="4"/>
        <v>7.1734439687757556E-2</v>
      </c>
      <c r="L50" s="26"/>
      <c r="M50" s="26">
        <f t="shared" si="16"/>
        <v>3.630626181330407</v>
      </c>
      <c r="N50" s="36">
        <f t="shared" si="17"/>
        <v>-1.3954678593891652</v>
      </c>
      <c r="O50" s="36">
        <f t="shared" si="18"/>
        <v>-1.9887652019158464</v>
      </c>
      <c r="P50" s="26"/>
      <c r="Q50" s="29">
        <f t="shared" si="19"/>
        <v>-0.5932973425266812</v>
      </c>
      <c r="S50" s="31">
        <f t="shared" si="20"/>
        <v>115.49345013548712</v>
      </c>
      <c r="T50" s="9">
        <f t="shared" si="15"/>
        <v>373.9143494381147</v>
      </c>
      <c r="V50" s="18">
        <f t="shared" si="21"/>
        <v>-1.6952266032398458</v>
      </c>
      <c r="W50" s="18">
        <f t="shared" si="22"/>
        <v>-1.9556675380732853</v>
      </c>
      <c r="X50" s="18">
        <f t="shared" si="23"/>
        <v>-1.4347856684064062</v>
      </c>
    </row>
    <row r="51" spans="1:24" x14ac:dyDescent="0.3">
      <c r="A51">
        <f t="shared" si="2"/>
        <v>2003</v>
      </c>
      <c r="B51" s="12">
        <f>'YE CO2'!T50</f>
        <v>376.59545782068813</v>
      </c>
      <c r="C51" s="26">
        <f t="shared" si="14"/>
        <v>118.17455851806056</v>
      </c>
      <c r="E51" s="12">
        <f>'FFE, CDIAC'!B287/1000</f>
        <v>7.4160000000000004</v>
      </c>
      <c r="F51" s="114">
        <f t="shared" si="3"/>
        <v>0.37080000000000002</v>
      </c>
      <c r="G51" s="32">
        <f>'LUCE, b.e.'!G51</f>
        <v>1.381057142857143</v>
      </c>
      <c r="H51" s="114">
        <v>0.5</v>
      </c>
      <c r="J51" s="31">
        <f t="shared" si="1"/>
        <v>8.7970571428571436</v>
      </c>
      <c r="K51" s="30">
        <f t="shared" si="4"/>
        <v>7.0761057711503081E-2</v>
      </c>
      <c r="L51" s="26"/>
      <c r="M51" s="26">
        <f t="shared" si="16"/>
        <v>3.7546125236266086</v>
      </c>
      <c r="N51" s="36">
        <f t="shared" si="17"/>
        <v>-1.807787535018722</v>
      </c>
      <c r="O51" s="36">
        <f t="shared" si="18"/>
        <v>-2.0277607688056838</v>
      </c>
      <c r="P51" s="26"/>
      <c r="Q51" s="29">
        <f t="shared" si="19"/>
        <v>-0.21997323378696176</v>
      </c>
      <c r="S51" s="31">
        <f t="shared" si="20"/>
        <v>117.23311252520779</v>
      </c>
      <c r="T51" s="9">
        <f t="shared" si="15"/>
        <v>375.65401182783535</v>
      </c>
      <c r="V51" s="18">
        <f t="shared" si="21"/>
        <v>-1.7358203090151598</v>
      </c>
      <c r="W51" s="18">
        <f t="shared" si="22"/>
        <v>-2.0015006624838345</v>
      </c>
      <c r="X51" s="18">
        <f t="shared" si="23"/>
        <v>-1.4701399555464851</v>
      </c>
    </row>
    <row r="52" spans="1:24" x14ac:dyDescent="0.3">
      <c r="A52">
        <f t="shared" si="2"/>
        <v>2004</v>
      </c>
      <c r="B52" s="12">
        <f>'YE CO2'!T51</f>
        <v>378.54561614262934</v>
      </c>
      <c r="C52" s="26">
        <f t="shared" si="14"/>
        <v>120.12471684000178</v>
      </c>
      <c r="E52" s="12">
        <f>'FFE, CDIAC'!B288/1000</f>
        <v>7.8070000000000004</v>
      </c>
      <c r="F52" s="114">
        <f t="shared" si="3"/>
        <v>0.39035000000000003</v>
      </c>
      <c r="G52" s="32">
        <f>'LUCE, b.e.'!G52</f>
        <v>1.5607571428571432</v>
      </c>
      <c r="H52" s="114">
        <v>0.5</v>
      </c>
      <c r="J52" s="31">
        <f t="shared" si="1"/>
        <v>9.367757142857144</v>
      </c>
      <c r="K52" s="30">
        <f t="shared" si="4"/>
        <v>6.7714060685994809E-2</v>
      </c>
      <c r="L52" s="26"/>
      <c r="M52" s="26">
        <f t="shared" si="16"/>
        <v>3.9981891348088539</v>
      </c>
      <c r="N52" s="36">
        <f t="shared" si="17"/>
        <v>-2.048030812867637</v>
      </c>
      <c r="O52" s="36">
        <f t="shared" si="18"/>
        <v>-2.0617259440332409</v>
      </c>
      <c r="P52" s="26"/>
      <c r="Q52" s="29">
        <f t="shared" si="19"/>
        <v>-1.3695131165603946E-2</v>
      </c>
      <c r="S52" s="31">
        <f t="shared" si="20"/>
        <v>119.18600060178549</v>
      </c>
      <c r="T52" s="9">
        <f t="shared" si="15"/>
        <v>377.60689990441307</v>
      </c>
      <c r="V52" s="18">
        <f t="shared" si="21"/>
        <v>-1.8940931373728842</v>
      </c>
      <c r="W52" s="18">
        <f t="shared" si="22"/>
        <v>-2.1648267590814161</v>
      </c>
      <c r="X52" s="18">
        <f t="shared" si="23"/>
        <v>-1.6233595156643523</v>
      </c>
    </row>
    <row r="53" spans="1:24" x14ac:dyDescent="0.3">
      <c r="A53">
        <f t="shared" si="2"/>
        <v>2005</v>
      </c>
      <c r="B53" s="12">
        <f>'YE CO2'!T52</f>
        <v>380.77494113123726</v>
      </c>
      <c r="C53" s="26">
        <f t="shared" si="14"/>
        <v>122.3540418286097</v>
      </c>
      <c r="E53" s="12">
        <f>'FFE, CDIAC'!B289/1000</f>
        <v>8.093</v>
      </c>
      <c r="F53" s="114">
        <f t="shared" si="3"/>
        <v>0.40465000000000001</v>
      </c>
      <c r="G53" s="32">
        <f>'LUCE, b.e.'!G53</f>
        <v>1.502157142857143</v>
      </c>
      <c r="H53" s="114">
        <v>0.5</v>
      </c>
      <c r="J53" s="31">
        <f t="shared" si="1"/>
        <v>9.5951571428571434</v>
      </c>
      <c r="K53" s="30">
        <f t="shared" si="4"/>
        <v>6.7036682660650576E-2</v>
      </c>
      <c r="L53" s="26"/>
      <c r="M53" s="26">
        <f t="shared" si="16"/>
        <v>4.0952441924272911</v>
      </c>
      <c r="N53" s="36">
        <f t="shared" si="17"/>
        <v>-1.8659192038193773</v>
      </c>
      <c r="O53" s="36">
        <f t="shared" si="18"/>
        <v>-2.0957492740777024</v>
      </c>
      <c r="P53" s="26"/>
      <c r="Q53" s="29">
        <f t="shared" si="19"/>
        <v>-0.22983007025832514</v>
      </c>
      <c r="S53" s="31">
        <f t="shared" si="20"/>
        <v>121.20187278142285</v>
      </c>
      <c r="T53" s="9">
        <f t="shared" si="15"/>
        <v>379.62277208405044</v>
      </c>
      <c r="V53" s="18">
        <f t="shared" si="21"/>
        <v>-2.0358883284684124</v>
      </c>
      <c r="W53" s="18">
        <f t="shared" si="22"/>
        <v>-2.3104199138140329</v>
      </c>
      <c r="X53" s="18">
        <f t="shared" si="23"/>
        <v>-1.7613567431227919</v>
      </c>
    </row>
    <row r="54" spans="1:24" x14ac:dyDescent="0.3">
      <c r="A54">
        <f t="shared" si="2"/>
        <v>2006</v>
      </c>
      <c r="B54" s="12">
        <f>'YE CO2'!T53</f>
        <v>382.69259945317839</v>
      </c>
      <c r="C54" s="26">
        <f t="shared" si="14"/>
        <v>124.27170015055083</v>
      </c>
      <c r="E54" s="12">
        <f>'FFE, CDIAC'!B290/1000</f>
        <v>8.3699999999999992</v>
      </c>
      <c r="F54" s="114">
        <f t="shared" si="3"/>
        <v>0.41849999999999998</v>
      </c>
      <c r="G54" s="32">
        <f>'LUCE, b.e.'!G54</f>
        <v>1.4857201428571432</v>
      </c>
      <c r="H54" s="114">
        <v>0.5</v>
      </c>
      <c r="J54" s="31">
        <f t="shared" si="1"/>
        <v>9.8557201428571428</v>
      </c>
      <c r="K54" s="30">
        <f t="shared" si="4"/>
        <v>6.6157451988411192E-2</v>
      </c>
      <c r="L54" s="26"/>
      <c r="M54" s="26">
        <f t="shared" si="16"/>
        <v>4.2064533260167067</v>
      </c>
      <c r="N54" s="36">
        <f t="shared" si="17"/>
        <v>-2.288795004075574</v>
      </c>
      <c r="O54" s="36">
        <f t="shared" si="18"/>
        <v>-2.1346430700379564</v>
      </c>
      <c r="P54" s="26"/>
      <c r="Q54" s="29">
        <f t="shared" si="19"/>
        <v>0.15415193403761762</v>
      </c>
      <c r="S54" s="31">
        <f t="shared" si="20"/>
        <v>123.29378429139643</v>
      </c>
      <c r="T54" s="9">
        <f t="shared" si="15"/>
        <v>381.714683594024</v>
      </c>
      <c r="V54" s="18">
        <f t="shared" si="21"/>
        <v>-2.2028557177434434</v>
      </c>
      <c r="W54" s="18">
        <f t="shared" si="22"/>
        <v>-2.4811439517008864</v>
      </c>
      <c r="X54" s="18">
        <f t="shared" si="23"/>
        <v>-1.9245674837860005</v>
      </c>
    </row>
    <row r="55" spans="1:24" x14ac:dyDescent="0.3">
      <c r="A55">
        <f t="shared" si="2"/>
        <v>2007</v>
      </c>
      <c r="B55" s="12">
        <f>'YE CO2'!T54</f>
        <v>384.78692444178637</v>
      </c>
      <c r="C55" s="26">
        <f t="shared" si="14"/>
        <v>126.36602513915881</v>
      </c>
      <c r="E55" s="12">
        <f>'FFE, CDIAC'!B291/1000</f>
        <v>8.5660000000000007</v>
      </c>
      <c r="F55" s="114">
        <f t="shared" si="3"/>
        <v>0.42830000000000007</v>
      </c>
      <c r="G55" s="32">
        <f>'LUCE, b.e.'!G55</f>
        <v>1.481245816857143</v>
      </c>
      <c r="H55" s="114">
        <v>0.5</v>
      </c>
      <c r="J55" s="31">
        <f t="shared" si="1"/>
        <v>10.047245816857144</v>
      </c>
      <c r="K55" s="30">
        <f t="shared" si="4"/>
        <v>6.5526641896625368E-2</v>
      </c>
      <c r="L55" s="26"/>
      <c r="M55" s="26">
        <f t="shared" si="16"/>
        <v>4.2881971049326264</v>
      </c>
      <c r="N55" s="36">
        <f t="shared" si="17"/>
        <v>-2.1938721163246466</v>
      </c>
      <c r="O55" s="36">
        <f t="shared" si="18"/>
        <v>-2.1680993906175932</v>
      </c>
      <c r="P55" s="26"/>
      <c r="Q55" s="29">
        <f t="shared" si="19"/>
        <v>2.5772725707053468E-2</v>
      </c>
      <c r="S55" s="31">
        <f t="shared" si="20"/>
        <v>125.43094316103274</v>
      </c>
      <c r="T55" s="9">
        <f t="shared" si="15"/>
        <v>383.85184246366032</v>
      </c>
      <c r="V55" s="18">
        <f t="shared" si="21"/>
        <v>-2.2575927209667128</v>
      </c>
      <c r="W55" s="18">
        <f t="shared" si="22"/>
        <v>-2.5385838770437785</v>
      </c>
      <c r="X55" s="18">
        <f t="shared" si="23"/>
        <v>-1.9766015648896469</v>
      </c>
    </row>
    <row r="56" spans="1:24" x14ac:dyDescent="0.3">
      <c r="A56">
        <f t="shared" si="2"/>
        <v>2008</v>
      </c>
      <c r="B56" s="12">
        <f>'YE CO2'!T55</f>
        <v>386.37708276372751</v>
      </c>
      <c r="C56" s="26">
        <f t="shared" si="14"/>
        <v>127.95618346109995</v>
      </c>
      <c r="E56" s="12">
        <f>'FFE, CDIAC'!B292/1000</f>
        <v>8.7829999999999995</v>
      </c>
      <c r="F56" s="114">
        <f t="shared" si="3"/>
        <v>0.43914999999999998</v>
      </c>
      <c r="G56" s="32">
        <f>'LUCE, b.e.'!G56</f>
        <v>1.2118481743091429</v>
      </c>
      <c r="H56" s="114">
        <v>0.5</v>
      </c>
      <c r="J56" s="31">
        <f t="shared" si="1"/>
        <v>9.9948481743091424</v>
      </c>
      <c r="K56" s="30">
        <f t="shared" si="4"/>
        <v>6.6581482062634714E-2</v>
      </c>
      <c r="L56" s="26"/>
      <c r="M56" s="26">
        <f t="shared" si="16"/>
        <v>4.2658336211306622</v>
      </c>
      <c r="N56" s="36">
        <f t="shared" si="17"/>
        <v>-2.6756752991895159</v>
      </c>
      <c r="O56" s="36">
        <f t="shared" si="18"/>
        <v>-2.2046379164931968</v>
      </c>
      <c r="P56" s="26"/>
      <c r="Q56" s="29">
        <f t="shared" si="19"/>
        <v>0.47103738269631901</v>
      </c>
      <c r="S56" s="31">
        <f t="shared" si="20"/>
        <v>127.50845272203894</v>
      </c>
      <c r="T56" s="9">
        <f t="shared" si="15"/>
        <v>385.92935202466651</v>
      </c>
      <c r="V56" s="18">
        <f t="shared" si="21"/>
        <v>-2.3484238454280204</v>
      </c>
      <c r="W56" s="18">
        <f t="shared" si="22"/>
        <v>-2.6324493701555158</v>
      </c>
      <c r="X56" s="18">
        <f t="shared" si="23"/>
        <v>-2.064398320700525</v>
      </c>
    </row>
    <row r="57" spans="1:24" x14ac:dyDescent="0.3">
      <c r="A57">
        <f t="shared" si="2"/>
        <v>2009</v>
      </c>
      <c r="B57" s="12">
        <f>'YE CO2'!T56</f>
        <v>388.5139077523354</v>
      </c>
      <c r="C57" s="26">
        <f t="shared" si="14"/>
        <v>130.09300844970784</v>
      </c>
      <c r="E57" s="12">
        <f>'FFE, CDIAC'!B293/1000</f>
        <v>8.74</v>
      </c>
      <c r="F57" s="114">
        <f t="shared" si="3"/>
        <v>0.43700000000000006</v>
      </c>
      <c r="G57" s="32">
        <f>'LUCE, b.e.'!G57</f>
        <v>1.3190747985366391</v>
      </c>
      <c r="H57" s="114">
        <v>0.5</v>
      </c>
      <c r="J57" s="31">
        <f t="shared" si="1"/>
        <v>10.059074798536638</v>
      </c>
      <c r="K57" s="30">
        <f t="shared" si="4"/>
        <v>6.6015511456475481E-2</v>
      </c>
      <c r="L57" s="26"/>
      <c r="M57" s="26">
        <f t="shared" si="16"/>
        <v>4.2932457526831573</v>
      </c>
      <c r="N57" s="36">
        <f t="shared" si="17"/>
        <v>-2.1564207640752731</v>
      </c>
      <c r="O57" s="36">
        <f t="shared" si="18"/>
        <v>-2.2323805263119203</v>
      </c>
      <c r="P57" s="26"/>
      <c r="Q57" s="29">
        <f t="shared" si="19"/>
        <v>-7.5959762236647244E-2</v>
      </c>
      <c r="S57" s="31">
        <f t="shared" si="20"/>
        <v>129.57712925815602</v>
      </c>
      <c r="T57" s="9">
        <f t="shared" si="15"/>
        <v>387.99802856078361</v>
      </c>
      <c r="V57" s="18">
        <f t="shared" si="21"/>
        <v>-2.4013775831931725</v>
      </c>
      <c r="W57" s="18">
        <f t="shared" si="22"/>
        <v>-2.6847983973648923</v>
      </c>
      <c r="X57" s="18">
        <f t="shared" si="23"/>
        <v>-2.1179567690214527</v>
      </c>
    </row>
    <row r="58" spans="1:24" x14ac:dyDescent="0.3">
      <c r="A58">
        <f t="shared" si="2"/>
        <v>2010</v>
      </c>
      <c r="B58" s="12">
        <f>'YE CO2'!T57</f>
        <v>390.71573274094328</v>
      </c>
      <c r="C58" s="26">
        <f t="shared" si="14"/>
        <v>132.29483343831572</v>
      </c>
      <c r="E58" s="12">
        <f>'FFE, CDIAC'!B294/1000</f>
        <v>9.1669999999999998</v>
      </c>
      <c r="F58" s="114">
        <f t="shared" si="3"/>
        <v>0.45835000000000004</v>
      </c>
      <c r="G58" s="32">
        <f>'LUCE, b.e.'!G58</f>
        <v>1.438663694361179</v>
      </c>
      <c r="H58" s="114">
        <v>0.5</v>
      </c>
      <c r="J58" s="31">
        <f t="shared" si="1"/>
        <v>10.605663694361178</v>
      </c>
      <c r="K58" s="30">
        <f t="shared" si="4"/>
        <v>6.3955964778819027E-2</v>
      </c>
      <c r="L58" s="26"/>
      <c r="M58" s="26">
        <f t="shared" si="16"/>
        <v>4.5265316663940158</v>
      </c>
      <c r="N58" s="36">
        <f t="shared" si="17"/>
        <v>-2.3247066777861338</v>
      </c>
      <c r="O58" s="36">
        <f t="shared" si="18"/>
        <v>-2.2696605261030607</v>
      </c>
      <c r="P58" s="26"/>
      <c r="Q58" s="29">
        <f t="shared" si="19"/>
        <v>5.5046151683073141E-2</v>
      </c>
      <c r="S58" s="31">
        <f t="shared" si="20"/>
        <v>131.84300065642591</v>
      </c>
      <c r="T58" s="9">
        <f t="shared" si="15"/>
        <v>390.26389995905345</v>
      </c>
      <c r="V58" s="18">
        <f t="shared" si="21"/>
        <v>-2.3887884924170595</v>
      </c>
      <c r="W58" s="18">
        <f t="shared" si="22"/>
        <v>-2.6782871922431641</v>
      </c>
      <c r="X58" s="18">
        <f t="shared" si="23"/>
        <v>-2.0992897925909548</v>
      </c>
    </row>
    <row r="59" spans="1:24" x14ac:dyDescent="0.3">
      <c r="A59">
        <f t="shared" si="2"/>
        <v>2011</v>
      </c>
      <c r="B59" s="12">
        <f>'YE CO2'!T58</f>
        <v>392.62089106288448</v>
      </c>
      <c r="C59" s="26">
        <f t="shared" si="14"/>
        <v>134.19999176025692</v>
      </c>
      <c r="E59" s="12">
        <f>'GCB15 Summary'!B73</f>
        <v>9.4572463082753693</v>
      </c>
      <c r="F59" s="114">
        <f t="shared" si="3"/>
        <v>0.4728623154137685</v>
      </c>
      <c r="G59" s="32">
        <f>'LUCE, b.e.'!G59</f>
        <v>1.4583228487018354</v>
      </c>
      <c r="H59" s="114">
        <v>0.5</v>
      </c>
      <c r="J59" s="31">
        <f t="shared" si="1"/>
        <v>10.915569156977204</v>
      </c>
      <c r="K59" s="30">
        <f t="shared" si="4"/>
        <v>6.3046197347262217E-2</v>
      </c>
      <c r="L59" s="26"/>
      <c r="M59" s="26">
        <f t="shared" si="16"/>
        <v>4.6588003230803263</v>
      </c>
      <c r="N59" s="36">
        <f t="shared" si="17"/>
        <v>-2.7536420011391254</v>
      </c>
      <c r="O59" s="36">
        <f t="shared" si="18"/>
        <v>-2.3080745448238482</v>
      </c>
      <c r="P59" s="26"/>
      <c r="Q59" s="29">
        <f t="shared" ref="Q59:Q61" si="24">O59-N59</f>
        <v>0.44556745631527717</v>
      </c>
      <c r="S59" s="31">
        <f t="shared" si="20"/>
        <v>134.20160931049315</v>
      </c>
      <c r="T59" s="9">
        <f t="shared" ref="T59:T61" si="25">Initial_Concentration+S59</f>
        <v>392.62250861312071</v>
      </c>
      <c r="V59" s="18">
        <f t="shared" si="21"/>
        <v>-2.4046034419275149</v>
      </c>
      <c r="W59" s="18">
        <f t="shared" si="22"/>
        <v>-2.698323086497926</v>
      </c>
      <c r="X59" s="18">
        <f t="shared" si="23"/>
        <v>-2.1108837973571037</v>
      </c>
    </row>
    <row r="60" spans="1:24" x14ac:dyDescent="0.3">
      <c r="A60">
        <f t="shared" si="2"/>
        <v>2012</v>
      </c>
      <c r="B60" s="12">
        <f>'YE CO2'!T59</f>
        <v>395.33688271815902</v>
      </c>
      <c r="C60" s="26">
        <f t="shared" si="14"/>
        <v>136.91598341553146</v>
      </c>
      <c r="E60" s="12">
        <f>'GCB15 Summary'!B74</f>
        <v>9.6684421072545152</v>
      </c>
      <c r="F60" s="114">
        <f t="shared" si="3"/>
        <v>0.48342210536272578</v>
      </c>
      <c r="G60" s="32">
        <f>'LUCE, b.e.'!G60</f>
        <v>1.4562358987447988</v>
      </c>
      <c r="H60" s="114">
        <v>0.5</v>
      </c>
      <c r="J60" s="31">
        <f t="shared" si="1"/>
        <v>11.124678005999314</v>
      </c>
      <c r="K60" s="30">
        <f t="shared" si="4"/>
        <v>6.2517156533415955E-2</v>
      </c>
      <c r="L60" s="26"/>
      <c r="M60" s="26">
        <f t="shared" si="16"/>
        <v>4.7480486581303092</v>
      </c>
      <c r="N60" s="36">
        <f t="shared" si="17"/>
        <v>-2.0320570028557734</v>
      </c>
      <c r="O60" s="36">
        <f t="shared" si="18"/>
        <v>-2.3413127848400923</v>
      </c>
      <c r="P60" s="26"/>
      <c r="Q60" s="29">
        <f t="shared" si="24"/>
        <v>-0.30925578198431891</v>
      </c>
      <c r="S60" s="31">
        <f t="shared" si="20"/>
        <v>136.60831696328202</v>
      </c>
      <c r="T60" s="9">
        <f t="shared" si="25"/>
        <v>395.02921626590955</v>
      </c>
    </row>
    <row r="61" spans="1:24" x14ac:dyDescent="0.3">
      <c r="A61">
        <f t="shared" si="2"/>
        <v>2013</v>
      </c>
      <c r="B61" s="12">
        <f>'YE CO2'!T60</f>
        <v>397.49037437343361</v>
      </c>
      <c r="C61" s="26">
        <f t="shared" si="14"/>
        <v>139.06947507080605</v>
      </c>
      <c r="E61" s="12">
        <f>'GCB15 Summary'!B75</f>
        <v>9.8610821708245275</v>
      </c>
      <c r="F61" s="114">
        <f t="shared" si="3"/>
        <v>0.49305410854122639</v>
      </c>
      <c r="G61" s="32">
        <f>'LUCE, b.e.'!G61</f>
        <v>1.4504636492442688</v>
      </c>
      <c r="H61" s="114">
        <v>0.5</v>
      </c>
      <c r="J61" s="31">
        <f t="shared" si="1"/>
        <v>11.311545820068796</v>
      </c>
      <c r="K61" s="30">
        <f t="shared" si="4"/>
        <v>6.2079266780089848E-2</v>
      </c>
      <c r="L61" s="26"/>
      <c r="M61" s="26">
        <f t="shared" si="16"/>
        <v>4.8278044473191617</v>
      </c>
      <c r="N61" s="36">
        <f t="shared" si="17"/>
        <v>-2.6743127920445691</v>
      </c>
      <c r="O61" s="36">
        <f t="shared" si="18"/>
        <v>-2.3886971840684721</v>
      </c>
      <c r="P61" s="26"/>
      <c r="Q61" s="29">
        <f t="shared" si="24"/>
        <v>0.28561560797609697</v>
      </c>
      <c r="S61" s="31">
        <f t="shared" si="20"/>
        <v>139.05279191239222</v>
      </c>
      <c r="T61" s="9">
        <f t="shared" si="25"/>
        <v>397.47369121501981</v>
      </c>
    </row>
    <row r="62" spans="1:24" x14ac:dyDescent="0.3">
      <c r="C62" s="26"/>
      <c r="L62" s="26"/>
      <c r="S62" s="31"/>
      <c r="T62" s="22"/>
    </row>
    <row r="64" spans="1:24" x14ac:dyDescent="0.3">
      <c r="E64" s="21"/>
      <c r="F64" s="79"/>
    </row>
  </sheetData>
  <pageMargins left="0.7" right="0.7" top="0.75" bottom="0.75" header="0.3" footer="0.3"/>
  <pageSetup orientation="portrait" r:id="rId1"/>
  <ignoredErrors>
    <ignoredError sqref="F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J774"/>
  <sheetViews>
    <sheetView topLeftCell="A105" workbookViewId="0">
      <selection activeCell="Q11" sqref="Q11"/>
    </sheetView>
  </sheetViews>
  <sheetFormatPr defaultRowHeight="14.4" x14ac:dyDescent="0.3"/>
  <sheetData>
    <row r="1" spans="1:1" x14ac:dyDescent="0.3">
      <c r="A1" t="s">
        <v>40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25</v>
      </c>
    </row>
    <row r="6" spans="1:1" x14ac:dyDescent="0.3">
      <c r="A6" t="s">
        <v>162</v>
      </c>
    </row>
    <row r="7" spans="1:1" x14ac:dyDescent="0.3">
      <c r="A7" t="s">
        <v>63</v>
      </c>
    </row>
    <row r="8" spans="1:1" x14ac:dyDescent="0.3">
      <c r="A8" t="s">
        <v>62</v>
      </c>
    </row>
    <row r="9" spans="1:1" x14ac:dyDescent="0.3">
      <c r="A9" t="s">
        <v>61</v>
      </c>
    </row>
    <row r="10" spans="1:1" x14ac:dyDescent="0.3">
      <c r="A10" t="s">
        <v>60</v>
      </c>
    </row>
    <row r="11" spans="1:1" x14ac:dyDescent="0.3">
      <c r="A11" t="s">
        <v>25</v>
      </c>
    </row>
    <row r="12" spans="1:1" x14ac:dyDescent="0.3">
      <c r="A12" t="s">
        <v>59</v>
      </c>
    </row>
    <row r="13" spans="1:1" x14ac:dyDescent="0.3">
      <c r="A13" t="s">
        <v>25</v>
      </c>
    </row>
    <row r="14" spans="1:1" x14ac:dyDescent="0.3">
      <c r="A14" t="s">
        <v>58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25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25</v>
      </c>
    </row>
    <row r="21" spans="1:1" x14ac:dyDescent="0.3">
      <c r="A21" t="s">
        <v>40</v>
      </c>
    </row>
    <row r="22" spans="1:1" x14ac:dyDescent="0.3">
      <c r="A22" t="s">
        <v>25</v>
      </c>
    </row>
    <row r="23" spans="1:1" x14ac:dyDescent="0.3">
      <c r="A23" t="s">
        <v>167</v>
      </c>
    </row>
    <row r="24" spans="1:1" x14ac:dyDescent="0.3">
      <c r="A24" t="s">
        <v>25</v>
      </c>
    </row>
    <row r="25" spans="1:1" x14ac:dyDescent="0.3">
      <c r="A25" t="s">
        <v>168</v>
      </c>
    </row>
    <row r="26" spans="1:1" x14ac:dyDescent="0.3">
      <c r="A26" t="s">
        <v>169</v>
      </c>
    </row>
    <row r="27" spans="1:1" x14ac:dyDescent="0.3">
      <c r="A27" t="s">
        <v>25</v>
      </c>
    </row>
    <row r="28" spans="1:1" x14ac:dyDescent="0.3">
      <c r="A28" t="s">
        <v>40</v>
      </c>
    </row>
    <row r="29" spans="1:1" x14ac:dyDescent="0.3">
      <c r="A29" t="s">
        <v>25</v>
      </c>
    </row>
    <row r="30" spans="1:1" x14ac:dyDescent="0.3">
      <c r="A30" t="s">
        <v>170</v>
      </c>
    </row>
    <row r="31" spans="1:1" x14ac:dyDescent="0.3">
      <c r="A31" t="s">
        <v>25</v>
      </c>
    </row>
    <row r="32" spans="1:1" x14ac:dyDescent="0.3">
      <c r="A32" t="s">
        <v>49</v>
      </c>
    </row>
    <row r="33" spans="1:4" x14ac:dyDescent="0.3">
      <c r="A33" t="s">
        <v>53</v>
      </c>
    </row>
    <row r="34" spans="1:4" x14ac:dyDescent="0.3">
      <c r="A34" t="s">
        <v>52</v>
      </c>
    </row>
    <row r="35" spans="1:4" x14ac:dyDescent="0.3">
      <c r="A35" t="s">
        <v>51</v>
      </c>
    </row>
    <row r="36" spans="1:4" x14ac:dyDescent="0.3">
      <c r="A36" t="s">
        <v>25</v>
      </c>
    </row>
    <row r="37" spans="1:4" x14ac:dyDescent="0.3">
      <c r="A37" t="s">
        <v>50</v>
      </c>
    </row>
    <row r="38" spans="1:4" x14ac:dyDescent="0.3">
      <c r="A38" t="s">
        <v>25</v>
      </c>
    </row>
    <row r="39" spans="1:4" x14ac:dyDescent="0.3">
      <c r="A39" t="s">
        <v>49</v>
      </c>
    </row>
    <row r="40" spans="1:4" x14ac:dyDescent="0.3">
      <c r="A40" t="s">
        <v>48</v>
      </c>
    </row>
    <row r="41" spans="1:4" x14ac:dyDescent="0.3">
      <c r="A41" t="s">
        <v>47</v>
      </c>
    </row>
    <row r="42" spans="1:4" x14ac:dyDescent="0.3">
      <c r="A42" t="s">
        <v>46</v>
      </c>
      <c r="B42" t="s">
        <v>45</v>
      </c>
      <c r="C42" t="s">
        <v>44</v>
      </c>
      <c r="D42" t="s">
        <v>43</v>
      </c>
    </row>
    <row r="43" spans="1:4" x14ac:dyDescent="0.3">
      <c r="A43" t="s">
        <v>42</v>
      </c>
    </row>
    <row r="44" spans="1:4" x14ac:dyDescent="0.3">
      <c r="A44" t="s">
        <v>41</v>
      </c>
    </row>
    <row r="45" spans="1:4" x14ac:dyDescent="0.3">
      <c r="A45" t="s">
        <v>25</v>
      </c>
    </row>
    <row r="46" spans="1:4" x14ac:dyDescent="0.3">
      <c r="A46" t="s">
        <v>40</v>
      </c>
    </row>
    <row r="47" spans="1:4" x14ac:dyDescent="0.3">
      <c r="A47" t="s">
        <v>25</v>
      </c>
    </row>
    <row r="48" spans="1:4" x14ac:dyDescent="0.3">
      <c r="A48" t="s">
        <v>39</v>
      </c>
    </row>
    <row r="49" spans="1:10" x14ac:dyDescent="0.3">
      <c r="A49" t="s">
        <v>171</v>
      </c>
    </row>
    <row r="50" spans="1:10" x14ac:dyDescent="0.3">
      <c r="A50" t="s">
        <v>172</v>
      </c>
    </row>
    <row r="51" spans="1:10" x14ac:dyDescent="0.3">
      <c r="A51" t="s">
        <v>173</v>
      </c>
    </row>
    <row r="52" spans="1:10" x14ac:dyDescent="0.3">
      <c r="A52" t="s">
        <v>35</v>
      </c>
    </row>
    <row r="53" spans="1:10" x14ac:dyDescent="0.3">
      <c r="A53" t="s">
        <v>34</v>
      </c>
    </row>
    <row r="54" spans="1:10" x14ac:dyDescent="0.3">
      <c r="A54" t="s">
        <v>33</v>
      </c>
    </row>
    <row r="55" spans="1:10" x14ac:dyDescent="0.3">
      <c r="A55" t="s">
        <v>32</v>
      </c>
    </row>
    <row r="56" spans="1:10" x14ac:dyDescent="0.3">
      <c r="A56" t="s">
        <v>31</v>
      </c>
    </row>
    <row r="57" spans="1:10" x14ac:dyDescent="0.3">
      <c r="A57" t="s">
        <v>30</v>
      </c>
    </row>
    <row r="58" spans="1:10" x14ac:dyDescent="0.3">
      <c r="A58" t="s">
        <v>29</v>
      </c>
    </row>
    <row r="59" spans="1:10" x14ac:dyDescent="0.3">
      <c r="A59" t="s">
        <v>28</v>
      </c>
    </row>
    <row r="60" spans="1:10" x14ac:dyDescent="0.3">
      <c r="A60" t="s">
        <v>27</v>
      </c>
    </row>
    <row r="61" spans="1:10" x14ac:dyDescent="0.3">
      <c r="A61" t="s">
        <v>25</v>
      </c>
    </row>
    <row r="62" spans="1:10" x14ac:dyDescent="0.3">
      <c r="A62" t="s">
        <v>26</v>
      </c>
    </row>
    <row r="63" spans="1:10" x14ac:dyDescent="0.3">
      <c r="A63" t="s">
        <v>25</v>
      </c>
    </row>
    <row r="64" spans="1:10" x14ac:dyDescent="0.3">
      <c r="A64" t="s">
        <v>24</v>
      </c>
      <c r="B64" t="s">
        <v>23</v>
      </c>
      <c r="C64" t="s">
        <v>22</v>
      </c>
      <c r="D64" t="s">
        <v>21</v>
      </c>
      <c r="E64" t="s">
        <v>20</v>
      </c>
      <c r="F64" t="s">
        <v>19</v>
      </c>
      <c r="G64" t="s">
        <v>18</v>
      </c>
      <c r="H64" t="s">
        <v>17</v>
      </c>
      <c r="I64" t="s">
        <v>16</v>
      </c>
      <c r="J64" t="s">
        <v>15</v>
      </c>
    </row>
    <row r="65" spans="1:10" x14ac:dyDescent="0.3">
      <c r="A65" t="s">
        <v>8</v>
      </c>
      <c r="B65" t="s">
        <v>7</v>
      </c>
      <c r="C65" t="s">
        <v>14</v>
      </c>
      <c r="D65" t="s">
        <v>5</v>
      </c>
      <c r="E65" t="s">
        <v>14</v>
      </c>
      <c r="F65" t="s">
        <v>13</v>
      </c>
      <c r="G65" t="s">
        <v>12</v>
      </c>
      <c r="H65" t="s">
        <v>11</v>
      </c>
      <c r="I65" t="s">
        <v>10</v>
      </c>
      <c r="J65" t="s">
        <v>9</v>
      </c>
    </row>
    <row r="66" spans="1:10" x14ac:dyDescent="0.3">
      <c r="A66" t="s">
        <v>8</v>
      </c>
      <c r="B66" t="s">
        <v>7</v>
      </c>
      <c r="C66" t="s">
        <v>6</v>
      </c>
      <c r="D66" t="s">
        <v>5</v>
      </c>
      <c r="E66" t="s">
        <v>4</v>
      </c>
      <c r="F66" t="s">
        <v>3</v>
      </c>
      <c r="G66" t="s">
        <v>2</v>
      </c>
      <c r="H66" t="s">
        <v>0</v>
      </c>
      <c r="I66" t="s">
        <v>1</v>
      </c>
      <c r="J66" t="s">
        <v>0</v>
      </c>
    </row>
    <row r="67" spans="1:10" x14ac:dyDescent="0.3">
      <c r="A67">
        <v>1957</v>
      </c>
      <c r="B67">
        <v>1</v>
      </c>
      <c r="C67">
        <v>20835</v>
      </c>
      <c r="D67">
        <v>1957.0410999999999</v>
      </c>
      <c r="E67">
        <v>-99.99</v>
      </c>
      <c r="F67">
        <v>-99.99</v>
      </c>
      <c r="G67">
        <v>-99.99</v>
      </c>
      <c r="H67">
        <v>-99.99</v>
      </c>
      <c r="I67">
        <v>-99.99</v>
      </c>
      <c r="J67">
        <v>-99.99</v>
      </c>
    </row>
    <row r="68" spans="1:10" x14ac:dyDescent="0.3">
      <c r="A68">
        <v>1957</v>
      </c>
      <c r="B68">
        <v>2</v>
      </c>
      <c r="C68">
        <v>20866</v>
      </c>
      <c r="D68">
        <v>1957.126</v>
      </c>
      <c r="E68">
        <v>-99.99</v>
      </c>
      <c r="F68">
        <v>-99.99</v>
      </c>
      <c r="G68">
        <v>-99.99</v>
      </c>
      <c r="H68">
        <v>-99.99</v>
      </c>
      <c r="I68">
        <v>-99.99</v>
      </c>
      <c r="J68">
        <v>-99.99</v>
      </c>
    </row>
    <row r="69" spans="1:10" x14ac:dyDescent="0.3">
      <c r="A69">
        <v>1957</v>
      </c>
      <c r="B69">
        <v>3</v>
      </c>
      <c r="C69">
        <v>20894</v>
      </c>
      <c r="D69">
        <v>1957.2027</v>
      </c>
      <c r="E69">
        <v>-99.99</v>
      </c>
      <c r="F69">
        <v>-99.99</v>
      </c>
      <c r="G69">
        <v>-99.99</v>
      </c>
      <c r="H69">
        <v>-99.99</v>
      </c>
      <c r="I69">
        <v>-99.99</v>
      </c>
      <c r="J69">
        <v>-99.99</v>
      </c>
    </row>
    <row r="70" spans="1:10" x14ac:dyDescent="0.3">
      <c r="A70">
        <v>1957</v>
      </c>
      <c r="B70">
        <v>4</v>
      </c>
      <c r="C70">
        <v>20925</v>
      </c>
      <c r="D70">
        <v>1957.2877000000001</v>
      </c>
      <c r="E70">
        <v>-99.99</v>
      </c>
      <c r="F70">
        <v>-99.99</v>
      </c>
      <c r="G70">
        <v>-99.99</v>
      </c>
      <c r="H70">
        <v>-99.99</v>
      </c>
      <c r="I70">
        <v>-99.99</v>
      </c>
      <c r="J70">
        <v>-99.99</v>
      </c>
    </row>
    <row r="71" spans="1:10" x14ac:dyDescent="0.3">
      <c r="A71">
        <v>1957</v>
      </c>
      <c r="B71">
        <v>5</v>
      </c>
      <c r="C71">
        <v>20955</v>
      </c>
      <c r="D71">
        <v>1957.3698999999999</v>
      </c>
      <c r="E71">
        <v>-99.99</v>
      </c>
      <c r="F71">
        <v>-99.99</v>
      </c>
      <c r="G71">
        <v>-99.99</v>
      </c>
      <c r="H71">
        <v>-99.99</v>
      </c>
      <c r="I71">
        <v>-99.99</v>
      </c>
      <c r="J71">
        <v>-99.99</v>
      </c>
    </row>
    <row r="72" spans="1:10" x14ac:dyDescent="0.3">
      <c r="A72">
        <v>1957</v>
      </c>
      <c r="B72">
        <v>6</v>
      </c>
      <c r="C72">
        <v>20986</v>
      </c>
      <c r="D72">
        <v>1957.4548</v>
      </c>
      <c r="E72">
        <v>312.77</v>
      </c>
      <c r="F72">
        <v>313</v>
      </c>
      <c r="G72">
        <v>-99.99</v>
      </c>
      <c r="H72">
        <v>-99.99</v>
      </c>
      <c r="I72">
        <v>312.77</v>
      </c>
      <c r="J72">
        <v>313</v>
      </c>
    </row>
    <row r="73" spans="1:10" x14ac:dyDescent="0.3">
      <c r="A73">
        <v>1957</v>
      </c>
      <c r="B73">
        <v>7</v>
      </c>
      <c r="C73">
        <v>21016</v>
      </c>
      <c r="D73">
        <v>1957.537</v>
      </c>
      <c r="E73">
        <v>-99.99</v>
      </c>
      <c r="F73">
        <v>-99.99</v>
      </c>
      <c r="G73">
        <v>312.95999999999998</v>
      </c>
      <c r="H73">
        <v>312.93</v>
      </c>
      <c r="I73">
        <v>312.95999999999998</v>
      </c>
      <c r="J73">
        <v>312.93</v>
      </c>
    </row>
    <row r="74" spans="1:10" x14ac:dyDescent="0.3">
      <c r="A74">
        <v>1957</v>
      </c>
      <c r="B74">
        <v>8</v>
      </c>
      <c r="C74">
        <v>21047</v>
      </c>
      <c r="D74">
        <v>1957.6219000000001</v>
      </c>
      <c r="E74">
        <v>-99.99</v>
      </c>
      <c r="F74">
        <v>-99.99</v>
      </c>
      <c r="G74">
        <v>313.47000000000003</v>
      </c>
      <c r="H74">
        <v>313.14</v>
      </c>
      <c r="I74">
        <v>313.47000000000003</v>
      </c>
      <c r="J74">
        <v>313.14</v>
      </c>
    </row>
    <row r="75" spans="1:10" x14ac:dyDescent="0.3">
      <c r="A75">
        <v>1957</v>
      </c>
      <c r="B75">
        <v>9</v>
      </c>
      <c r="C75">
        <v>21078</v>
      </c>
      <c r="D75">
        <v>1957.7067999999999</v>
      </c>
      <c r="E75">
        <v>313.27999999999997</v>
      </c>
      <c r="F75">
        <v>312.77</v>
      </c>
      <c r="G75">
        <v>313.85000000000002</v>
      </c>
      <c r="H75">
        <v>313.35000000000002</v>
      </c>
      <c r="I75">
        <v>313.27999999999997</v>
      </c>
      <c r="J75">
        <v>312.77</v>
      </c>
    </row>
    <row r="76" spans="1:10" x14ac:dyDescent="0.3">
      <c r="A76">
        <v>1957</v>
      </c>
      <c r="B76">
        <v>10</v>
      </c>
      <c r="C76">
        <v>21108</v>
      </c>
      <c r="D76">
        <v>1957.789</v>
      </c>
      <c r="E76">
        <v>-99.99</v>
      </c>
      <c r="F76">
        <v>-99.99</v>
      </c>
      <c r="G76">
        <v>314.07</v>
      </c>
      <c r="H76">
        <v>313.55</v>
      </c>
      <c r="I76">
        <v>314.07</v>
      </c>
      <c r="J76">
        <v>313.55</v>
      </c>
    </row>
    <row r="77" spans="1:10" x14ac:dyDescent="0.3">
      <c r="A77">
        <v>1957</v>
      </c>
      <c r="B77">
        <v>11</v>
      </c>
      <c r="C77">
        <v>21139</v>
      </c>
      <c r="D77">
        <v>1957.874</v>
      </c>
      <c r="E77">
        <v>-99.99</v>
      </c>
      <c r="F77">
        <v>-99.99</v>
      </c>
      <c r="G77">
        <v>314.14999999999998</v>
      </c>
      <c r="H77">
        <v>313.76</v>
      </c>
      <c r="I77">
        <v>314.14999999999998</v>
      </c>
      <c r="J77">
        <v>313.76</v>
      </c>
    </row>
    <row r="78" spans="1:10" x14ac:dyDescent="0.3">
      <c r="A78">
        <v>1957</v>
      </c>
      <c r="B78">
        <v>12</v>
      </c>
      <c r="C78">
        <v>21169</v>
      </c>
      <c r="D78">
        <v>1957.9562000000001</v>
      </c>
      <c r="E78">
        <v>314.47000000000003</v>
      </c>
      <c r="F78">
        <v>314.3</v>
      </c>
      <c r="G78">
        <v>314.13</v>
      </c>
      <c r="H78">
        <v>313.95999999999998</v>
      </c>
      <c r="I78">
        <v>314.47000000000003</v>
      </c>
      <c r="J78">
        <v>314.3</v>
      </c>
    </row>
    <row r="79" spans="1:10" x14ac:dyDescent="0.3">
      <c r="A79">
        <v>1958</v>
      </c>
      <c r="B79">
        <v>1</v>
      </c>
      <c r="C79">
        <v>21200</v>
      </c>
      <c r="D79">
        <v>1958.0410999999999</v>
      </c>
      <c r="E79">
        <v>-99.99</v>
      </c>
      <c r="F79">
        <v>-99.99</v>
      </c>
      <c r="G79">
        <v>314.06</v>
      </c>
      <c r="H79">
        <v>314.14999999999998</v>
      </c>
      <c r="I79">
        <v>314.06</v>
      </c>
      <c r="J79">
        <v>314.14999999999998</v>
      </c>
    </row>
    <row r="80" spans="1:10" x14ac:dyDescent="0.3">
      <c r="A80">
        <v>1958</v>
      </c>
      <c r="B80">
        <v>2</v>
      </c>
      <c r="C80">
        <v>21231</v>
      </c>
      <c r="D80">
        <v>1958.126</v>
      </c>
      <c r="E80">
        <v>-99.99</v>
      </c>
      <c r="F80">
        <v>-99.99</v>
      </c>
      <c r="G80">
        <v>313.97000000000003</v>
      </c>
      <c r="H80">
        <v>314.32</v>
      </c>
      <c r="I80">
        <v>313.97000000000003</v>
      </c>
      <c r="J80">
        <v>314.32</v>
      </c>
    </row>
    <row r="81" spans="1:10" x14ac:dyDescent="0.3">
      <c r="A81">
        <v>1958</v>
      </c>
      <c r="B81">
        <v>3</v>
      </c>
      <c r="C81">
        <v>21259</v>
      </c>
      <c r="D81">
        <v>1958.2027</v>
      </c>
      <c r="E81">
        <v>314.27</v>
      </c>
      <c r="F81">
        <v>314.76</v>
      </c>
      <c r="G81">
        <v>313.97000000000003</v>
      </c>
      <c r="H81">
        <v>314.47000000000003</v>
      </c>
      <c r="I81">
        <v>314.27</v>
      </c>
      <c r="J81">
        <v>314.76</v>
      </c>
    </row>
    <row r="82" spans="1:10" x14ac:dyDescent="0.3">
      <c r="A82">
        <v>1958</v>
      </c>
      <c r="B82">
        <v>4</v>
      </c>
      <c r="C82">
        <v>21290</v>
      </c>
      <c r="D82">
        <v>1958.2877000000001</v>
      </c>
      <c r="E82">
        <v>-99.99</v>
      </c>
      <c r="F82">
        <v>-99.99</v>
      </c>
      <c r="G82">
        <v>314.14</v>
      </c>
      <c r="H82">
        <v>314.61</v>
      </c>
      <c r="I82">
        <v>314.14</v>
      </c>
      <c r="J82">
        <v>314.61</v>
      </c>
    </row>
    <row r="83" spans="1:10" x14ac:dyDescent="0.3">
      <c r="A83">
        <v>1958</v>
      </c>
      <c r="B83">
        <v>5</v>
      </c>
      <c r="C83">
        <v>21320</v>
      </c>
      <c r="D83">
        <v>1958.3698999999999</v>
      </c>
      <c r="E83">
        <v>-99.99</v>
      </c>
      <c r="F83">
        <v>-99.99</v>
      </c>
      <c r="G83">
        <v>314.36</v>
      </c>
      <c r="H83">
        <v>314.73</v>
      </c>
      <c r="I83">
        <v>314.36</v>
      </c>
      <c r="J83">
        <v>314.73</v>
      </c>
    </row>
    <row r="84" spans="1:10" x14ac:dyDescent="0.3">
      <c r="A84">
        <v>1958</v>
      </c>
      <c r="B84">
        <v>6</v>
      </c>
      <c r="C84">
        <v>21351</v>
      </c>
      <c r="D84">
        <v>1958.4548</v>
      </c>
      <c r="E84">
        <v>314.89999999999998</v>
      </c>
      <c r="F84">
        <v>315.14</v>
      </c>
      <c r="G84">
        <v>314.61</v>
      </c>
      <c r="H84">
        <v>314.85000000000002</v>
      </c>
      <c r="I84">
        <v>314.89999999999998</v>
      </c>
      <c r="J84">
        <v>315.14</v>
      </c>
    </row>
    <row r="85" spans="1:10" x14ac:dyDescent="0.3">
      <c r="A85">
        <v>1958</v>
      </c>
      <c r="B85">
        <v>7</v>
      </c>
      <c r="C85">
        <v>21381</v>
      </c>
      <c r="D85">
        <v>1958.537</v>
      </c>
      <c r="E85">
        <v>-99.99</v>
      </c>
      <c r="F85">
        <v>-99.99</v>
      </c>
      <c r="G85">
        <v>314.97000000000003</v>
      </c>
      <c r="H85">
        <v>314.94</v>
      </c>
      <c r="I85">
        <v>314.97000000000003</v>
      </c>
      <c r="J85">
        <v>314.94</v>
      </c>
    </row>
    <row r="86" spans="1:10" x14ac:dyDescent="0.3">
      <c r="A86">
        <v>1958</v>
      </c>
      <c r="B86">
        <v>8</v>
      </c>
      <c r="C86">
        <v>21412</v>
      </c>
      <c r="D86">
        <v>1958.6219000000001</v>
      </c>
      <c r="E86">
        <v>-99.99</v>
      </c>
      <c r="F86">
        <v>-99.99</v>
      </c>
      <c r="G86">
        <v>315.37</v>
      </c>
      <c r="H86">
        <v>315.02999999999997</v>
      </c>
      <c r="I86">
        <v>315.37</v>
      </c>
      <c r="J86">
        <v>315.02999999999997</v>
      </c>
    </row>
    <row r="87" spans="1:10" x14ac:dyDescent="0.3">
      <c r="A87">
        <v>1958</v>
      </c>
      <c r="B87">
        <v>9</v>
      </c>
      <c r="C87">
        <v>21443</v>
      </c>
      <c r="D87">
        <v>1958.7067999999999</v>
      </c>
      <c r="E87">
        <v>315.3</v>
      </c>
      <c r="F87">
        <v>314.8</v>
      </c>
      <c r="G87">
        <v>315.62</v>
      </c>
      <c r="H87">
        <v>315.12</v>
      </c>
      <c r="I87">
        <v>315.3</v>
      </c>
      <c r="J87">
        <v>314.8</v>
      </c>
    </row>
    <row r="88" spans="1:10" x14ac:dyDescent="0.3">
      <c r="A88">
        <v>1958</v>
      </c>
      <c r="B88">
        <v>10</v>
      </c>
      <c r="C88">
        <v>21473</v>
      </c>
      <c r="D88">
        <v>1958.789</v>
      </c>
      <c r="E88">
        <v>-99.99</v>
      </c>
      <c r="F88">
        <v>-99.99</v>
      </c>
      <c r="G88">
        <v>315.72000000000003</v>
      </c>
      <c r="H88">
        <v>315.2</v>
      </c>
      <c r="I88">
        <v>315.72000000000003</v>
      </c>
      <c r="J88">
        <v>315.2</v>
      </c>
    </row>
    <row r="89" spans="1:10" x14ac:dyDescent="0.3">
      <c r="A89">
        <v>1958</v>
      </c>
      <c r="B89">
        <v>11</v>
      </c>
      <c r="C89">
        <v>21504</v>
      </c>
      <c r="D89">
        <v>1958.874</v>
      </c>
      <c r="E89">
        <v>-99.99</v>
      </c>
      <c r="F89">
        <v>-99.99</v>
      </c>
      <c r="G89">
        <v>315.67</v>
      </c>
      <c r="H89">
        <v>315.27999999999997</v>
      </c>
      <c r="I89">
        <v>315.67</v>
      </c>
      <c r="J89">
        <v>315.27999999999997</v>
      </c>
    </row>
    <row r="90" spans="1:10" x14ac:dyDescent="0.3">
      <c r="A90">
        <v>1958</v>
      </c>
      <c r="B90">
        <v>12</v>
      </c>
      <c r="C90">
        <v>21534</v>
      </c>
      <c r="D90">
        <v>1958.9562000000001</v>
      </c>
      <c r="E90">
        <v>-99.99</v>
      </c>
      <c r="F90">
        <v>-99.99</v>
      </c>
      <c r="G90">
        <v>315.52999999999997</v>
      </c>
      <c r="H90">
        <v>315.36</v>
      </c>
      <c r="I90">
        <v>315.52999999999997</v>
      </c>
      <c r="J90">
        <v>315.36</v>
      </c>
    </row>
    <row r="91" spans="1:10" x14ac:dyDescent="0.3">
      <c r="A91">
        <v>1959</v>
      </c>
      <c r="B91">
        <v>1</v>
      </c>
      <c r="C91">
        <v>21565</v>
      </c>
      <c r="D91">
        <v>1959.0410999999999</v>
      </c>
      <c r="E91">
        <v>315.08999999999997</v>
      </c>
      <c r="F91">
        <v>315.17</v>
      </c>
      <c r="G91">
        <v>315.36</v>
      </c>
      <c r="H91">
        <v>315.44</v>
      </c>
      <c r="I91">
        <v>315.08999999999997</v>
      </c>
      <c r="J91">
        <v>315.17</v>
      </c>
    </row>
    <row r="92" spans="1:10" x14ac:dyDescent="0.3">
      <c r="A92">
        <v>1959</v>
      </c>
      <c r="B92">
        <v>2</v>
      </c>
      <c r="C92">
        <v>21596</v>
      </c>
      <c r="D92">
        <v>1959.126</v>
      </c>
      <c r="E92">
        <v>315.13</v>
      </c>
      <c r="F92">
        <v>315.48</v>
      </c>
      <c r="G92">
        <v>315.18</v>
      </c>
      <c r="H92">
        <v>315.52999999999997</v>
      </c>
      <c r="I92">
        <v>315.13</v>
      </c>
      <c r="J92">
        <v>315.48</v>
      </c>
    </row>
    <row r="93" spans="1:10" x14ac:dyDescent="0.3">
      <c r="A93">
        <v>1959</v>
      </c>
      <c r="B93">
        <v>3</v>
      </c>
      <c r="C93">
        <v>21624</v>
      </c>
      <c r="D93">
        <v>1959.2027</v>
      </c>
      <c r="E93">
        <v>315.08</v>
      </c>
      <c r="F93">
        <v>315.57</v>
      </c>
      <c r="G93">
        <v>315.10000000000002</v>
      </c>
      <c r="H93">
        <v>315.60000000000002</v>
      </c>
      <c r="I93">
        <v>315.08</v>
      </c>
      <c r="J93">
        <v>315.57</v>
      </c>
    </row>
    <row r="94" spans="1:10" x14ac:dyDescent="0.3">
      <c r="A94">
        <v>1959</v>
      </c>
      <c r="B94">
        <v>4</v>
      </c>
      <c r="C94">
        <v>21655</v>
      </c>
      <c r="D94">
        <v>1959.2877000000001</v>
      </c>
      <c r="E94">
        <v>316.45999999999998</v>
      </c>
      <c r="F94">
        <v>316.93</v>
      </c>
      <c r="G94">
        <v>315.2</v>
      </c>
      <c r="H94">
        <v>315.67</v>
      </c>
      <c r="I94">
        <v>316.45999999999998</v>
      </c>
      <c r="J94">
        <v>316.93</v>
      </c>
    </row>
    <row r="95" spans="1:10" x14ac:dyDescent="0.3">
      <c r="A95">
        <v>1959</v>
      </c>
      <c r="B95">
        <v>5</v>
      </c>
      <c r="C95">
        <v>21685</v>
      </c>
      <c r="D95">
        <v>1959.3698999999999</v>
      </c>
      <c r="E95">
        <v>-99.99</v>
      </c>
      <c r="F95">
        <v>-99.99</v>
      </c>
      <c r="G95">
        <v>315.36</v>
      </c>
      <c r="H95">
        <v>315.73</v>
      </c>
      <c r="I95">
        <v>315.36</v>
      </c>
      <c r="J95">
        <v>315.73</v>
      </c>
    </row>
    <row r="96" spans="1:10" x14ac:dyDescent="0.3">
      <c r="A96">
        <v>1959</v>
      </c>
      <c r="B96">
        <v>6</v>
      </c>
      <c r="C96">
        <v>21716</v>
      </c>
      <c r="D96">
        <v>1959.4548</v>
      </c>
      <c r="E96">
        <v>-99.99</v>
      </c>
      <c r="F96">
        <v>-99.99</v>
      </c>
      <c r="G96">
        <v>315.55</v>
      </c>
      <c r="H96">
        <v>315.77999999999997</v>
      </c>
      <c r="I96">
        <v>315.55</v>
      </c>
      <c r="J96">
        <v>315.77999999999997</v>
      </c>
    </row>
    <row r="97" spans="1:10" x14ac:dyDescent="0.3">
      <c r="A97">
        <v>1959</v>
      </c>
      <c r="B97">
        <v>7</v>
      </c>
      <c r="C97">
        <v>21746</v>
      </c>
      <c r="D97">
        <v>1959.537</v>
      </c>
      <c r="E97">
        <v>-99.99</v>
      </c>
      <c r="F97">
        <v>-99.99</v>
      </c>
      <c r="G97">
        <v>315.86</v>
      </c>
      <c r="H97">
        <v>315.83</v>
      </c>
      <c r="I97">
        <v>315.86</v>
      </c>
      <c r="J97">
        <v>315.83</v>
      </c>
    </row>
    <row r="98" spans="1:10" x14ac:dyDescent="0.3">
      <c r="A98">
        <v>1959</v>
      </c>
      <c r="B98">
        <v>8</v>
      </c>
      <c r="C98">
        <v>21777</v>
      </c>
      <c r="D98">
        <v>1959.6219000000001</v>
      </c>
      <c r="E98">
        <v>316.51</v>
      </c>
      <c r="F98">
        <v>316.18</v>
      </c>
      <c r="G98">
        <v>316.2</v>
      </c>
      <c r="H98">
        <v>315.87</v>
      </c>
      <c r="I98">
        <v>316.51</v>
      </c>
      <c r="J98">
        <v>316.18</v>
      </c>
    </row>
    <row r="99" spans="1:10" x14ac:dyDescent="0.3">
      <c r="A99">
        <v>1959</v>
      </c>
      <c r="B99">
        <v>9</v>
      </c>
      <c r="C99">
        <v>21808</v>
      </c>
      <c r="D99">
        <v>1959.7067999999999</v>
      </c>
      <c r="E99">
        <v>316.29000000000002</v>
      </c>
      <c r="F99">
        <v>315.77999999999997</v>
      </c>
      <c r="G99">
        <v>316.41000000000003</v>
      </c>
      <c r="H99">
        <v>315.89999999999998</v>
      </c>
      <c r="I99">
        <v>316.29000000000002</v>
      </c>
      <c r="J99">
        <v>315.77999999999997</v>
      </c>
    </row>
    <row r="100" spans="1:10" x14ac:dyDescent="0.3">
      <c r="A100">
        <v>1959</v>
      </c>
      <c r="B100">
        <v>10</v>
      </c>
      <c r="C100">
        <v>21838</v>
      </c>
      <c r="D100">
        <v>1959.789</v>
      </c>
      <c r="E100">
        <v>316.23</v>
      </c>
      <c r="F100">
        <v>315.70999999999998</v>
      </c>
      <c r="G100">
        <v>316.45999999999998</v>
      </c>
      <c r="H100">
        <v>315.94</v>
      </c>
      <c r="I100">
        <v>316.23</v>
      </c>
      <c r="J100">
        <v>315.70999999999998</v>
      </c>
    </row>
    <row r="101" spans="1:10" x14ac:dyDescent="0.3">
      <c r="A101">
        <v>1959</v>
      </c>
      <c r="B101">
        <v>11</v>
      </c>
      <c r="C101">
        <v>21869</v>
      </c>
      <c r="D101">
        <v>1959.874</v>
      </c>
      <c r="E101">
        <v>316.32</v>
      </c>
      <c r="F101">
        <v>315.93</v>
      </c>
      <c r="G101">
        <v>316.38</v>
      </c>
      <c r="H101">
        <v>315.98</v>
      </c>
      <c r="I101">
        <v>316.32</v>
      </c>
      <c r="J101">
        <v>315.93</v>
      </c>
    </row>
    <row r="102" spans="1:10" x14ac:dyDescent="0.3">
      <c r="A102">
        <v>1959</v>
      </c>
      <c r="B102">
        <v>12</v>
      </c>
      <c r="C102">
        <v>21899</v>
      </c>
      <c r="D102">
        <v>1959.9562000000001</v>
      </c>
      <c r="E102">
        <v>-99.99</v>
      </c>
      <c r="F102">
        <v>-99.99</v>
      </c>
      <c r="G102">
        <v>316.20999999999998</v>
      </c>
      <c r="H102">
        <v>316.02999999999997</v>
      </c>
      <c r="I102">
        <v>316.20999999999998</v>
      </c>
      <c r="J102">
        <v>316.02999999999997</v>
      </c>
    </row>
    <row r="103" spans="1:10" x14ac:dyDescent="0.3">
      <c r="A103">
        <v>1960</v>
      </c>
      <c r="B103">
        <v>1</v>
      </c>
      <c r="C103">
        <v>21930</v>
      </c>
      <c r="D103">
        <v>1960.0409999999999</v>
      </c>
      <c r="E103">
        <v>-99.99</v>
      </c>
      <c r="F103">
        <v>-99.99</v>
      </c>
      <c r="G103">
        <v>316</v>
      </c>
      <c r="H103">
        <v>316.08999999999997</v>
      </c>
      <c r="I103">
        <v>316</v>
      </c>
      <c r="J103">
        <v>316.08999999999997</v>
      </c>
    </row>
    <row r="104" spans="1:10" x14ac:dyDescent="0.3">
      <c r="A104">
        <v>1960</v>
      </c>
      <c r="B104">
        <v>2</v>
      </c>
      <c r="C104">
        <v>21961</v>
      </c>
      <c r="D104">
        <v>1960.1257000000001</v>
      </c>
      <c r="E104">
        <v>-99.99</v>
      </c>
      <c r="F104">
        <v>-99.99</v>
      </c>
      <c r="G104">
        <v>315.8</v>
      </c>
      <c r="H104">
        <v>316.14999999999998</v>
      </c>
      <c r="I104">
        <v>315.8</v>
      </c>
      <c r="J104">
        <v>316.14999999999998</v>
      </c>
    </row>
    <row r="105" spans="1:10" x14ac:dyDescent="0.3">
      <c r="A105">
        <v>1960</v>
      </c>
      <c r="B105">
        <v>3</v>
      </c>
      <c r="C105">
        <v>21990</v>
      </c>
      <c r="D105">
        <v>1960.2049</v>
      </c>
      <c r="E105">
        <v>-99.99</v>
      </c>
      <c r="F105">
        <v>-99.99</v>
      </c>
      <c r="G105">
        <v>315.70999999999998</v>
      </c>
      <c r="H105">
        <v>316.2</v>
      </c>
      <c r="I105">
        <v>315.70999999999998</v>
      </c>
      <c r="J105">
        <v>316.2</v>
      </c>
    </row>
    <row r="106" spans="1:10" x14ac:dyDescent="0.3">
      <c r="A106">
        <v>1960</v>
      </c>
      <c r="B106">
        <v>4</v>
      </c>
      <c r="C106">
        <v>22021</v>
      </c>
      <c r="D106">
        <v>1960.2896000000001</v>
      </c>
      <c r="E106">
        <v>-99.99</v>
      </c>
      <c r="F106">
        <v>-99.99</v>
      </c>
      <c r="G106">
        <v>315.8</v>
      </c>
      <c r="H106">
        <v>316.27</v>
      </c>
      <c r="I106">
        <v>315.8</v>
      </c>
      <c r="J106">
        <v>316.27</v>
      </c>
    </row>
    <row r="107" spans="1:10" x14ac:dyDescent="0.3">
      <c r="A107">
        <v>1960</v>
      </c>
      <c r="B107">
        <v>5</v>
      </c>
      <c r="C107">
        <v>22051</v>
      </c>
      <c r="D107">
        <v>1960.3715999999999</v>
      </c>
      <c r="E107">
        <v>-99.99</v>
      </c>
      <c r="F107">
        <v>-99.99</v>
      </c>
      <c r="G107">
        <v>315.95999999999998</v>
      </c>
      <c r="H107">
        <v>316.33</v>
      </c>
      <c r="I107">
        <v>315.95999999999998</v>
      </c>
      <c r="J107">
        <v>316.33</v>
      </c>
    </row>
    <row r="108" spans="1:10" x14ac:dyDescent="0.3">
      <c r="A108">
        <v>1960</v>
      </c>
      <c r="B108">
        <v>6</v>
      </c>
      <c r="C108">
        <v>22082</v>
      </c>
      <c r="D108">
        <v>1960.4563000000001</v>
      </c>
      <c r="E108">
        <v>316.39</v>
      </c>
      <c r="F108">
        <v>316.62</v>
      </c>
      <c r="G108">
        <v>316.16000000000003</v>
      </c>
      <c r="H108">
        <v>316.39</v>
      </c>
      <c r="I108">
        <v>316.39</v>
      </c>
      <c r="J108">
        <v>316.62</v>
      </c>
    </row>
    <row r="109" spans="1:10" x14ac:dyDescent="0.3">
      <c r="A109">
        <v>1960</v>
      </c>
      <c r="B109">
        <v>7</v>
      </c>
      <c r="C109">
        <v>22112</v>
      </c>
      <c r="D109">
        <v>1960.5382999999999</v>
      </c>
      <c r="E109">
        <v>316.70999999999998</v>
      </c>
      <c r="F109">
        <v>316.68</v>
      </c>
      <c r="G109">
        <v>316.48</v>
      </c>
      <c r="H109">
        <v>316.45</v>
      </c>
      <c r="I109">
        <v>316.70999999999998</v>
      </c>
      <c r="J109">
        <v>316.68</v>
      </c>
    </row>
    <row r="110" spans="1:10" x14ac:dyDescent="0.3">
      <c r="A110">
        <v>1960</v>
      </c>
      <c r="B110">
        <v>8</v>
      </c>
      <c r="C110">
        <v>22143</v>
      </c>
      <c r="D110">
        <v>1960.623</v>
      </c>
      <c r="E110">
        <v>316.75</v>
      </c>
      <c r="F110">
        <v>316.41000000000003</v>
      </c>
      <c r="G110">
        <v>316.83999999999997</v>
      </c>
      <c r="H110">
        <v>316.5</v>
      </c>
      <c r="I110">
        <v>316.75</v>
      </c>
      <c r="J110">
        <v>316.41000000000003</v>
      </c>
    </row>
    <row r="111" spans="1:10" x14ac:dyDescent="0.3">
      <c r="A111">
        <v>1960</v>
      </c>
      <c r="B111">
        <v>9</v>
      </c>
      <c r="C111">
        <v>22174</v>
      </c>
      <c r="D111">
        <v>1960.7076999999999</v>
      </c>
      <c r="E111">
        <v>-99.99</v>
      </c>
      <c r="F111">
        <v>-99.99</v>
      </c>
      <c r="G111">
        <v>317.07</v>
      </c>
      <c r="H111">
        <v>316.56</v>
      </c>
      <c r="I111">
        <v>317.07</v>
      </c>
      <c r="J111">
        <v>316.56</v>
      </c>
    </row>
    <row r="112" spans="1:10" x14ac:dyDescent="0.3">
      <c r="A112">
        <v>1960</v>
      </c>
      <c r="B112">
        <v>10</v>
      </c>
      <c r="C112">
        <v>22204</v>
      </c>
      <c r="D112">
        <v>1960.7896000000001</v>
      </c>
      <c r="E112">
        <v>-99.99</v>
      </c>
      <c r="F112">
        <v>-99.99</v>
      </c>
      <c r="G112">
        <v>317.14</v>
      </c>
      <c r="H112">
        <v>316.61</v>
      </c>
      <c r="I112">
        <v>317.14</v>
      </c>
      <c r="J112">
        <v>316.61</v>
      </c>
    </row>
    <row r="113" spans="1:10" x14ac:dyDescent="0.3">
      <c r="A113">
        <v>1960</v>
      </c>
      <c r="B113">
        <v>11</v>
      </c>
      <c r="C113">
        <v>22235</v>
      </c>
      <c r="D113">
        <v>1960.8742999999999</v>
      </c>
      <c r="E113">
        <v>-99.99</v>
      </c>
      <c r="F113">
        <v>-99.99</v>
      </c>
      <c r="G113">
        <v>317.06</v>
      </c>
      <c r="H113">
        <v>316.67</v>
      </c>
      <c r="I113">
        <v>317.06</v>
      </c>
      <c r="J113">
        <v>316.67</v>
      </c>
    </row>
    <row r="114" spans="1:10" x14ac:dyDescent="0.3">
      <c r="A114">
        <v>1960</v>
      </c>
      <c r="B114">
        <v>12</v>
      </c>
      <c r="C114">
        <v>22265</v>
      </c>
      <c r="D114">
        <v>1960.9563000000001</v>
      </c>
      <c r="E114">
        <v>-99.99</v>
      </c>
      <c r="F114">
        <v>-99.99</v>
      </c>
      <c r="G114">
        <v>316.89999999999998</v>
      </c>
      <c r="H114">
        <v>316.72000000000003</v>
      </c>
      <c r="I114">
        <v>316.89999999999998</v>
      </c>
      <c r="J114">
        <v>316.72000000000003</v>
      </c>
    </row>
    <row r="115" spans="1:10" x14ac:dyDescent="0.3">
      <c r="A115">
        <v>1961</v>
      </c>
      <c r="B115">
        <v>1</v>
      </c>
      <c r="C115">
        <v>22296</v>
      </c>
      <c r="D115">
        <v>1961.0410999999999</v>
      </c>
      <c r="E115">
        <v>-99.99</v>
      </c>
      <c r="F115">
        <v>-99.99</v>
      </c>
      <c r="G115">
        <v>316.69</v>
      </c>
      <c r="H115">
        <v>316.77999999999997</v>
      </c>
      <c r="I115">
        <v>316.69</v>
      </c>
      <c r="J115">
        <v>316.77999999999997</v>
      </c>
    </row>
    <row r="116" spans="1:10" x14ac:dyDescent="0.3">
      <c r="A116">
        <v>1961</v>
      </c>
      <c r="B116">
        <v>2</v>
      </c>
      <c r="C116">
        <v>22327</v>
      </c>
      <c r="D116">
        <v>1961.126</v>
      </c>
      <c r="E116">
        <v>-99.99</v>
      </c>
      <c r="F116">
        <v>-99.99</v>
      </c>
      <c r="G116">
        <v>316.48</v>
      </c>
      <c r="H116">
        <v>316.83</v>
      </c>
      <c r="I116">
        <v>316.48</v>
      </c>
      <c r="J116">
        <v>316.83</v>
      </c>
    </row>
    <row r="117" spans="1:10" x14ac:dyDescent="0.3">
      <c r="A117">
        <v>1961</v>
      </c>
      <c r="B117">
        <v>3</v>
      </c>
      <c r="C117">
        <v>22355</v>
      </c>
      <c r="D117">
        <v>1961.2027</v>
      </c>
      <c r="E117">
        <v>-99.99</v>
      </c>
      <c r="F117">
        <v>-99.99</v>
      </c>
      <c r="G117">
        <v>316.39</v>
      </c>
      <c r="H117">
        <v>316.88</v>
      </c>
      <c r="I117">
        <v>316.39</v>
      </c>
      <c r="J117">
        <v>316.88</v>
      </c>
    </row>
    <row r="118" spans="1:10" x14ac:dyDescent="0.3">
      <c r="A118">
        <v>1961</v>
      </c>
      <c r="B118">
        <v>4</v>
      </c>
      <c r="C118">
        <v>22386</v>
      </c>
      <c r="D118">
        <v>1961.2877000000001</v>
      </c>
      <c r="E118">
        <v>-99.99</v>
      </c>
      <c r="F118">
        <v>-99.99</v>
      </c>
      <c r="G118">
        <v>316.47000000000003</v>
      </c>
      <c r="H118">
        <v>316.93</v>
      </c>
      <c r="I118">
        <v>316.47000000000003</v>
      </c>
      <c r="J118">
        <v>316.93</v>
      </c>
    </row>
    <row r="119" spans="1:10" x14ac:dyDescent="0.3">
      <c r="A119">
        <v>1961</v>
      </c>
      <c r="B119">
        <v>5</v>
      </c>
      <c r="C119">
        <v>22416</v>
      </c>
      <c r="D119">
        <v>1961.3698999999999</v>
      </c>
      <c r="E119">
        <v>316.79000000000002</v>
      </c>
      <c r="F119">
        <v>317.16000000000003</v>
      </c>
      <c r="G119">
        <v>316.61</v>
      </c>
      <c r="H119">
        <v>316.99</v>
      </c>
      <c r="I119">
        <v>316.79000000000002</v>
      </c>
      <c r="J119">
        <v>317.16000000000003</v>
      </c>
    </row>
    <row r="120" spans="1:10" x14ac:dyDescent="0.3">
      <c r="A120">
        <v>1961</v>
      </c>
      <c r="B120">
        <v>6</v>
      </c>
      <c r="C120">
        <v>22447</v>
      </c>
      <c r="D120">
        <v>1961.4548</v>
      </c>
      <c r="E120">
        <v>316.86</v>
      </c>
      <c r="F120">
        <v>317.08999999999997</v>
      </c>
      <c r="G120">
        <v>316.81</v>
      </c>
      <c r="H120">
        <v>317.04000000000002</v>
      </c>
      <c r="I120">
        <v>316.86</v>
      </c>
      <c r="J120">
        <v>317.08999999999997</v>
      </c>
    </row>
    <row r="121" spans="1:10" x14ac:dyDescent="0.3">
      <c r="A121">
        <v>1961</v>
      </c>
      <c r="B121">
        <v>7</v>
      </c>
      <c r="C121">
        <v>22477</v>
      </c>
      <c r="D121">
        <v>1961.537</v>
      </c>
      <c r="E121">
        <v>316.94</v>
      </c>
      <c r="F121">
        <v>316.91000000000003</v>
      </c>
      <c r="G121">
        <v>317.12</v>
      </c>
      <c r="H121">
        <v>317.08999999999997</v>
      </c>
      <c r="I121">
        <v>316.94</v>
      </c>
      <c r="J121">
        <v>316.91000000000003</v>
      </c>
    </row>
    <row r="122" spans="1:10" x14ac:dyDescent="0.3">
      <c r="A122">
        <v>1961</v>
      </c>
      <c r="B122">
        <v>8</v>
      </c>
      <c r="C122">
        <v>22508</v>
      </c>
      <c r="D122">
        <v>1961.6219000000001</v>
      </c>
      <c r="E122">
        <v>317.35000000000002</v>
      </c>
      <c r="F122">
        <v>317.02</v>
      </c>
      <c r="G122">
        <v>317.48</v>
      </c>
      <c r="H122">
        <v>317.14999999999998</v>
      </c>
      <c r="I122">
        <v>317.35000000000002</v>
      </c>
      <c r="J122">
        <v>317.02</v>
      </c>
    </row>
    <row r="123" spans="1:10" x14ac:dyDescent="0.3">
      <c r="A123">
        <v>1961</v>
      </c>
      <c r="B123">
        <v>9</v>
      </c>
      <c r="C123">
        <v>22539</v>
      </c>
      <c r="D123">
        <v>1961.7067999999999</v>
      </c>
      <c r="E123">
        <v>317.68</v>
      </c>
      <c r="F123">
        <v>317.17</v>
      </c>
      <c r="G123">
        <v>317.70999999999998</v>
      </c>
      <c r="H123">
        <v>317.2</v>
      </c>
      <c r="I123">
        <v>317.68</v>
      </c>
      <c r="J123">
        <v>317.17</v>
      </c>
    </row>
    <row r="124" spans="1:10" x14ac:dyDescent="0.3">
      <c r="A124">
        <v>1961</v>
      </c>
      <c r="B124">
        <v>10</v>
      </c>
      <c r="C124">
        <v>22569</v>
      </c>
      <c r="D124">
        <v>1961.789</v>
      </c>
      <c r="E124">
        <v>317.74</v>
      </c>
      <c r="F124">
        <v>317.20999999999998</v>
      </c>
      <c r="G124">
        <v>317.77999999999997</v>
      </c>
      <c r="H124">
        <v>317.26</v>
      </c>
      <c r="I124">
        <v>317.74</v>
      </c>
      <c r="J124">
        <v>317.20999999999998</v>
      </c>
    </row>
    <row r="125" spans="1:10" x14ac:dyDescent="0.3">
      <c r="A125">
        <v>1961</v>
      </c>
      <c r="B125">
        <v>11</v>
      </c>
      <c r="C125">
        <v>22600</v>
      </c>
      <c r="D125">
        <v>1961.874</v>
      </c>
      <c r="E125">
        <v>317.87</v>
      </c>
      <c r="F125">
        <v>317.48</v>
      </c>
      <c r="G125">
        <v>317.70999999999998</v>
      </c>
      <c r="H125">
        <v>317.31</v>
      </c>
      <c r="I125">
        <v>317.87</v>
      </c>
      <c r="J125">
        <v>317.48</v>
      </c>
    </row>
    <row r="126" spans="1:10" x14ac:dyDescent="0.3">
      <c r="A126">
        <v>1961</v>
      </c>
      <c r="B126">
        <v>12</v>
      </c>
      <c r="C126">
        <v>22630</v>
      </c>
      <c r="D126">
        <v>1961.9562000000001</v>
      </c>
      <c r="E126">
        <v>317.67</v>
      </c>
      <c r="F126">
        <v>317.49</v>
      </c>
      <c r="G126">
        <v>317.52999999999997</v>
      </c>
      <c r="H126">
        <v>317.36</v>
      </c>
      <c r="I126">
        <v>317.67</v>
      </c>
      <c r="J126">
        <v>317.49</v>
      </c>
    </row>
    <row r="127" spans="1:10" x14ac:dyDescent="0.3">
      <c r="A127">
        <v>1962</v>
      </c>
      <c r="B127">
        <v>1</v>
      </c>
      <c r="C127">
        <v>22661</v>
      </c>
      <c r="D127">
        <v>1962.0410999999999</v>
      </c>
      <c r="E127">
        <v>317.45</v>
      </c>
      <c r="F127">
        <v>317.54000000000002</v>
      </c>
      <c r="G127">
        <v>317.32</v>
      </c>
      <c r="H127">
        <v>317.39999999999998</v>
      </c>
      <c r="I127">
        <v>317.45</v>
      </c>
      <c r="J127">
        <v>317.54000000000002</v>
      </c>
    </row>
    <row r="128" spans="1:10" x14ac:dyDescent="0.3">
      <c r="A128">
        <v>1962</v>
      </c>
      <c r="B128">
        <v>2</v>
      </c>
      <c r="C128">
        <v>22692</v>
      </c>
      <c r="D128">
        <v>1962.126</v>
      </c>
      <c r="E128">
        <v>317.26</v>
      </c>
      <c r="F128">
        <v>317.61</v>
      </c>
      <c r="G128">
        <v>317.08999999999997</v>
      </c>
      <c r="H128">
        <v>317.44</v>
      </c>
      <c r="I128">
        <v>317.26</v>
      </c>
      <c r="J128">
        <v>317.61</v>
      </c>
    </row>
    <row r="129" spans="1:10" x14ac:dyDescent="0.3">
      <c r="A129">
        <v>1962</v>
      </c>
      <c r="B129">
        <v>3</v>
      </c>
      <c r="C129">
        <v>22720</v>
      </c>
      <c r="D129">
        <v>1962.2027</v>
      </c>
      <c r="E129">
        <v>317.05</v>
      </c>
      <c r="F129">
        <v>317.55</v>
      </c>
      <c r="G129">
        <v>316.97000000000003</v>
      </c>
      <c r="H129">
        <v>317.47000000000003</v>
      </c>
      <c r="I129">
        <v>317.05</v>
      </c>
      <c r="J129">
        <v>317.55</v>
      </c>
    </row>
    <row r="130" spans="1:10" x14ac:dyDescent="0.3">
      <c r="A130">
        <v>1962</v>
      </c>
      <c r="B130">
        <v>4</v>
      </c>
      <c r="C130">
        <v>22751</v>
      </c>
      <c r="D130">
        <v>1962.2877000000001</v>
      </c>
      <c r="E130">
        <v>317.11</v>
      </c>
      <c r="F130">
        <v>317.58</v>
      </c>
      <c r="G130">
        <v>317.02999999999997</v>
      </c>
      <c r="H130">
        <v>317.5</v>
      </c>
      <c r="I130">
        <v>317.11</v>
      </c>
      <c r="J130">
        <v>317.58</v>
      </c>
    </row>
    <row r="131" spans="1:10" x14ac:dyDescent="0.3">
      <c r="A131">
        <v>1962</v>
      </c>
      <c r="B131">
        <v>5</v>
      </c>
      <c r="C131">
        <v>22781</v>
      </c>
      <c r="D131">
        <v>1962.3698999999999</v>
      </c>
      <c r="E131">
        <v>317.18</v>
      </c>
      <c r="F131">
        <v>317.55</v>
      </c>
      <c r="G131">
        <v>317.16000000000003</v>
      </c>
      <c r="H131">
        <v>317.52999999999997</v>
      </c>
      <c r="I131">
        <v>317.18</v>
      </c>
      <c r="J131">
        <v>317.55</v>
      </c>
    </row>
    <row r="132" spans="1:10" x14ac:dyDescent="0.3">
      <c r="A132">
        <v>1962</v>
      </c>
      <c r="B132">
        <v>6</v>
      </c>
      <c r="C132">
        <v>22812</v>
      </c>
      <c r="D132">
        <v>1962.4548</v>
      </c>
      <c r="E132">
        <v>317.24</v>
      </c>
      <c r="F132">
        <v>317.47000000000003</v>
      </c>
      <c r="G132">
        <v>317.33</v>
      </c>
      <c r="H132">
        <v>317.57</v>
      </c>
      <c r="I132">
        <v>317.24</v>
      </c>
      <c r="J132">
        <v>317.47000000000003</v>
      </c>
    </row>
    <row r="133" spans="1:10" x14ac:dyDescent="0.3">
      <c r="A133">
        <v>1962</v>
      </c>
      <c r="B133">
        <v>7</v>
      </c>
      <c r="C133">
        <v>22842</v>
      </c>
      <c r="D133">
        <v>1962.537</v>
      </c>
      <c r="E133">
        <v>317.27</v>
      </c>
      <c r="F133">
        <v>317.24</v>
      </c>
      <c r="G133">
        <v>317.64</v>
      </c>
      <c r="H133">
        <v>317.61</v>
      </c>
      <c r="I133">
        <v>317.27</v>
      </c>
      <c r="J133">
        <v>317.24</v>
      </c>
    </row>
    <row r="134" spans="1:10" x14ac:dyDescent="0.3">
      <c r="A134">
        <v>1962</v>
      </c>
      <c r="B134">
        <v>8</v>
      </c>
      <c r="C134">
        <v>22873</v>
      </c>
      <c r="D134">
        <v>1962.6219000000001</v>
      </c>
      <c r="E134">
        <v>317.64</v>
      </c>
      <c r="F134">
        <v>317.3</v>
      </c>
      <c r="G134">
        <v>318.01</v>
      </c>
      <c r="H134">
        <v>317.67</v>
      </c>
      <c r="I134">
        <v>317.64</v>
      </c>
      <c r="J134">
        <v>317.3</v>
      </c>
    </row>
    <row r="135" spans="1:10" x14ac:dyDescent="0.3">
      <c r="A135">
        <v>1962</v>
      </c>
      <c r="B135">
        <v>9</v>
      </c>
      <c r="C135">
        <v>22904</v>
      </c>
      <c r="D135">
        <v>1962.7067999999999</v>
      </c>
      <c r="E135">
        <v>318.07</v>
      </c>
      <c r="F135">
        <v>317.56</v>
      </c>
      <c r="G135">
        <v>318.26</v>
      </c>
      <c r="H135">
        <v>317.75</v>
      </c>
      <c r="I135">
        <v>318.07</v>
      </c>
      <c r="J135">
        <v>317.56</v>
      </c>
    </row>
    <row r="136" spans="1:10" x14ac:dyDescent="0.3">
      <c r="A136">
        <v>1962</v>
      </c>
      <c r="B136">
        <v>10</v>
      </c>
      <c r="C136">
        <v>22934</v>
      </c>
      <c r="D136">
        <v>1962.789</v>
      </c>
      <c r="E136">
        <v>-99.99</v>
      </c>
      <c r="F136">
        <v>-99.99</v>
      </c>
      <c r="G136">
        <v>318.35000000000002</v>
      </c>
      <c r="H136">
        <v>317.83</v>
      </c>
      <c r="I136">
        <v>318.35000000000002</v>
      </c>
      <c r="J136">
        <v>317.83</v>
      </c>
    </row>
    <row r="137" spans="1:10" x14ac:dyDescent="0.3">
      <c r="A137">
        <v>1962</v>
      </c>
      <c r="B137">
        <v>11</v>
      </c>
      <c r="C137">
        <v>22965</v>
      </c>
      <c r="D137">
        <v>1962.874</v>
      </c>
      <c r="E137">
        <v>-99.99</v>
      </c>
      <c r="F137">
        <v>-99.99</v>
      </c>
      <c r="G137">
        <v>318.32</v>
      </c>
      <c r="H137">
        <v>317.92</v>
      </c>
      <c r="I137">
        <v>318.32</v>
      </c>
      <c r="J137">
        <v>317.92</v>
      </c>
    </row>
    <row r="138" spans="1:10" x14ac:dyDescent="0.3">
      <c r="A138">
        <v>1962</v>
      </c>
      <c r="B138">
        <v>12</v>
      </c>
      <c r="C138">
        <v>22995</v>
      </c>
      <c r="D138">
        <v>1962.9562000000001</v>
      </c>
      <c r="E138">
        <v>318.63</v>
      </c>
      <c r="F138">
        <v>318.45999999999998</v>
      </c>
      <c r="G138">
        <v>318.18</v>
      </c>
      <c r="H138">
        <v>318.01</v>
      </c>
      <c r="I138">
        <v>318.63</v>
      </c>
      <c r="J138">
        <v>318.45999999999998</v>
      </c>
    </row>
    <row r="139" spans="1:10" x14ac:dyDescent="0.3">
      <c r="A139">
        <v>1963</v>
      </c>
      <c r="B139">
        <v>1</v>
      </c>
      <c r="C139">
        <v>23026</v>
      </c>
      <c r="D139">
        <v>1963.0410999999999</v>
      </c>
      <c r="E139">
        <v>318.13</v>
      </c>
      <c r="F139">
        <v>318.22000000000003</v>
      </c>
      <c r="G139">
        <v>318</v>
      </c>
      <c r="H139">
        <v>318.08999999999997</v>
      </c>
      <c r="I139">
        <v>318.13</v>
      </c>
      <c r="J139">
        <v>318.22000000000003</v>
      </c>
    </row>
    <row r="140" spans="1:10" x14ac:dyDescent="0.3">
      <c r="A140">
        <v>1963</v>
      </c>
      <c r="B140">
        <v>2</v>
      </c>
      <c r="C140">
        <v>23057</v>
      </c>
      <c r="D140">
        <v>1963.126</v>
      </c>
      <c r="E140">
        <v>317.87</v>
      </c>
      <c r="F140">
        <v>318.22000000000003</v>
      </c>
      <c r="G140">
        <v>317.81</v>
      </c>
      <c r="H140">
        <v>318.16000000000003</v>
      </c>
      <c r="I140">
        <v>317.87</v>
      </c>
      <c r="J140">
        <v>318.22000000000003</v>
      </c>
    </row>
    <row r="141" spans="1:10" x14ac:dyDescent="0.3">
      <c r="A141">
        <v>1963</v>
      </c>
      <c r="B141">
        <v>3</v>
      </c>
      <c r="C141">
        <v>23085</v>
      </c>
      <c r="D141">
        <v>1963.2027</v>
      </c>
      <c r="E141">
        <v>317.47000000000003</v>
      </c>
      <c r="F141">
        <v>317.95999999999998</v>
      </c>
      <c r="G141">
        <v>317.72000000000003</v>
      </c>
      <c r="H141">
        <v>318.20999999999998</v>
      </c>
      <c r="I141">
        <v>317.47000000000003</v>
      </c>
      <c r="J141">
        <v>317.95999999999998</v>
      </c>
    </row>
    <row r="142" spans="1:10" x14ac:dyDescent="0.3">
      <c r="A142">
        <v>1963</v>
      </c>
      <c r="B142">
        <v>4</v>
      </c>
      <c r="C142">
        <v>23116</v>
      </c>
      <c r="D142">
        <v>1963.2877000000001</v>
      </c>
      <c r="E142">
        <v>317.89</v>
      </c>
      <c r="F142">
        <v>318.36</v>
      </c>
      <c r="G142">
        <v>317.8</v>
      </c>
      <c r="H142">
        <v>318.27</v>
      </c>
      <c r="I142">
        <v>317.89</v>
      </c>
      <c r="J142">
        <v>318.36</v>
      </c>
    </row>
    <row r="143" spans="1:10" x14ac:dyDescent="0.3">
      <c r="A143">
        <v>1963</v>
      </c>
      <c r="B143">
        <v>5</v>
      </c>
      <c r="C143">
        <v>23146</v>
      </c>
      <c r="D143">
        <v>1963.3698999999999</v>
      </c>
      <c r="E143">
        <v>318.26</v>
      </c>
      <c r="F143">
        <v>318.63</v>
      </c>
      <c r="G143">
        <v>317.94</v>
      </c>
      <c r="H143">
        <v>318.31</v>
      </c>
      <c r="I143">
        <v>318.26</v>
      </c>
      <c r="J143">
        <v>318.63</v>
      </c>
    </row>
    <row r="144" spans="1:10" x14ac:dyDescent="0.3">
      <c r="A144">
        <v>1963</v>
      </c>
      <c r="B144">
        <v>6</v>
      </c>
      <c r="C144">
        <v>23177</v>
      </c>
      <c r="D144">
        <v>1963.4548</v>
      </c>
      <c r="E144">
        <v>318.22000000000003</v>
      </c>
      <c r="F144">
        <v>318.45</v>
      </c>
      <c r="G144">
        <v>318.12</v>
      </c>
      <c r="H144">
        <v>318.35000000000002</v>
      </c>
      <c r="I144">
        <v>318.22000000000003</v>
      </c>
      <c r="J144">
        <v>318.45</v>
      </c>
    </row>
    <row r="145" spans="1:10" x14ac:dyDescent="0.3">
      <c r="A145">
        <v>1963</v>
      </c>
      <c r="B145">
        <v>7</v>
      </c>
      <c r="C145">
        <v>23207</v>
      </c>
      <c r="D145">
        <v>1963.537</v>
      </c>
      <c r="E145">
        <v>318.26</v>
      </c>
      <c r="F145">
        <v>318.23</v>
      </c>
      <c r="G145">
        <v>318.39999999999998</v>
      </c>
      <c r="H145">
        <v>318.37</v>
      </c>
      <c r="I145">
        <v>318.26</v>
      </c>
      <c r="J145">
        <v>318.23</v>
      </c>
    </row>
    <row r="146" spans="1:10" x14ac:dyDescent="0.3">
      <c r="A146">
        <v>1963</v>
      </c>
      <c r="B146">
        <v>8</v>
      </c>
      <c r="C146">
        <v>23238</v>
      </c>
      <c r="D146">
        <v>1963.6219000000001</v>
      </c>
      <c r="E146">
        <v>318.64</v>
      </c>
      <c r="F146">
        <v>318.3</v>
      </c>
      <c r="G146">
        <v>318.73</v>
      </c>
      <c r="H146">
        <v>318.39</v>
      </c>
      <c r="I146">
        <v>318.64</v>
      </c>
      <c r="J146">
        <v>318.3</v>
      </c>
    </row>
    <row r="147" spans="1:10" x14ac:dyDescent="0.3">
      <c r="A147">
        <v>1963</v>
      </c>
      <c r="B147">
        <v>9</v>
      </c>
      <c r="C147">
        <v>23269</v>
      </c>
      <c r="D147">
        <v>1963.7067999999999</v>
      </c>
      <c r="E147">
        <v>318.56</v>
      </c>
      <c r="F147">
        <v>318.05</v>
      </c>
      <c r="G147">
        <v>318.92</v>
      </c>
      <c r="H147">
        <v>318.41000000000003</v>
      </c>
      <c r="I147">
        <v>318.56</v>
      </c>
      <c r="J147">
        <v>318.05</v>
      </c>
    </row>
    <row r="148" spans="1:10" x14ac:dyDescent="0.3">
      <c r="A148">
        <v>1963</v>
      </c>
      <c r="B148">
        <v>10</v>
      </c>
      <c r="C148">
        <v>23299</v>
      </c>
      <c r="D148">
        <v>1963.789</v>
      </c>
      <c r="E148">
        <v>319.05</v>
      </c>
      <c r="F148">
        <v>318.52999999999997</v>
      </c>
      <c r="G148">
        <v>318.95</v>
      </c>
      <c r="H148">
        <v>318.43</v>
      </c>
      <c r="I148">
        <v>319.05</v>
      </c>
      <c r="J148">
        <v>318.52999999999997</v>
      </c>
    </row>
    <row r="149" spans="1:10" x14ac:dyDescent="0.3">
      <c r="A149">
        <v>1963</v>
      </c>
      <c r="B149">
        <v>11</v>
      </c>
      <c r="C149">
        <v>23330</v>
      </c>
      <c r="D149">
        <v>1963.874</v>
      </c>
      <c r="E149">
        <v>318.8</v>
      </c>
      <c r="F149">
        <v>318.39999999999998</v>
      </c>
      <c r="G149">
        <v>318.83999999999997</v>
      </c>
      <c r="H149">
        <v>318.44</v>
      </c>
      <c r="I149">
        <v>318.8</v>
      </c>
      <c r="J149">
        <v>318.39999999999998</v>
      </c>
    </row>
    <row r="150" spans="1:10" x14ac:dyDescent="0.3">
      <c r="A150">
        <v>1963</v>
      </c>
      <c r="B150">
        <v>12</v>
      </c>
      <c r="C150">
        <v>23360</v>
      </c>
      <c r="D150">
        <v>1963.9562000000001</v>
      </c>
      <c r="E150">
        <v>-99.99</v>
      </c>
      <c r="F150">
        <v>-99.99</v>
      </c>
      <c r="G150">
        <v>318.63</v>
      </c>
      <c r="H150">
        <v>318.45999999999998</v>
      </c>
      <c r="I150">
        <v>318.63</v>
      </c>
      <c r="J150">
        <v>318.45999999999998</v>
      </c>
    </row>
    <row r="151" spans="1:10" x14ac:dyDescent="0.3">
      <c r="A151">
        <v>1964</v>
      </c>
      <c r="B151">
        <v>1</v>
      </c>
      <c r="C151">
        <v>23391</v>
      </c>
      <c r="D151">
        <v>1964.0409999999999</v>
      </c>
      <c r="E151">
        <v>-99.99</v>
      </c>
      <c r="F151">
        <v>-99.99</v>
      </c>
      <c r="G151">
        <v>318.39</v>
      </c>
      <c r="H151">
        <v>318.47000000000003</v>
      </c>
      <c r="I151">
        <v>318.39</v>
      </c>
      <c r="J151">
        <v>318.47000000000003</v>
      </c>
    </row>
    <row r="152" spans="1:10" x14ac:dyDescent="0.3">
      <c r="A152">
        <v>1964</v>
      </c>
      <c r="B152">
        <v>2</v>
      </c>
      <c r="C152">
        <v>23422</v>
      </c>
      <c r="D152">
        <v>1964.1257000000001</v>
      </c>
      <c r="E152">
        <v>-99.99</v>
      </c>
      <c r="F152">
        <v>-99.99</v>
      </c>
      <c r="G152">
        <v>318.13</v>
      </c>
      <c r="H152">
        <v>318.48</v>
      </c>
      <c r="I152">
        <v>318.13</v>
      </c>
      <c r="J152">
        <v>318.48</v>
      </c>
    </row>
    <row r="153" spans="1:10" x14ac:dyDescent="0.3">
      <c r="A153">
        <v>1964</v>
      </c>
      <c r="B153">
        <v>3</v>
      </c>
      <c r="C153">
        <v>23451</v>
      </c>
      <c r="D153">
        <v>1964.2049</v>
      </c>
      <c r="E153">
        <v>-99.99</v>
      </c>
      <c r="F153">
        <v>-99.99</v>
      </c>
      <c r="G153">
        <v>318</v>
      </c>
      <c r="H153">
        <v>318.5</v>
      </c>
      <c r="I153">
        <v>318</v>
      </c>
      <c r="J153">
        <v>318.5</v>
      </c>
    </row>
    <row r="154" spans="1:10" x14ac:dyDescent="0.3">
      <c r="A154">
        <v>1964</v>
      </c>
      <c r="B154">
        <v>4</v>
      </c>
      <c r="C154">
        <v>23482</v>
      </c>
      <c r="D154">
        <v>1964.2896000000001</v>
      </c>
      <c r="E154">
        <v>-99.99</v>
      </c>
      <c r="F154">
        <v>-99.99</v>
      </c>
      <c r="G154">
        <v>318.05</v>
      </c>
      <c r="H154">
        <v>318.52</v>
      </c>
      <c r="I154">
        <v>318.05</v>
      </c>
      <c r="J154">
        <v>318.52</v>
      </c>
    </row>
    <row r="155" spans="1:10" x14ac:dyDescent="0.3">
      <c r="A155">
        <v>1964</v>
      </c>
      <c r="B155">
        <v>5</v>
      </c>
      <c r="C155">
        <v>23512</v>
      </c>
      <c r="D155">
        <v>1964.3715999999999</v>
      </c>
      <c r="E155">
        <v>-99.99</v>
      </c>
      <c r="F155">
        <v>-99.99</v>
      </c>
      <c r="G155">
        <v>318.17</v>
      </c>
      <c r="H155">
        <v>318.54000000000002</v>
      </c>
      <c r="I155">
        <v>318.17</v>
      </c>
      <c r="J155">
        <v>318.54000000000002</v>
      </c>
    </row>
    <row r="156" spans="1:10" x14ac:dyDescent="0.3">
      <c r="A156">
        <v>1964</v>
      </c>
      <c r="B156">
        <v>6</v>
      </c>
      <c r="C156">
        <v>23543</v>
      </c>
      <c r="D156">
        <v>1964.4563000000001</v>
      </c>
      <c r="E156">
        <v>-99.99</v>
      </c>
      <c r="F156">
        <v>-99.99</v>
      </c>
      <c r="G156">
        <v>318.33999999999997</v>
      </c>
      <c r="H156">
        <v>318.56</v>
      </c>
      <c r="I156">
        <v>318.33999999999997</v>
      </c>
      <c r="J156">
        <v>318.56</v>
      </c>
    </row>
    <row r="157" spans="1:10" x14ac:dyDescent="0.3">
      <c r="A157">
        <v>1964</v>
      </c>
      <c r="B157">
        <v>7</v>
      </c>
      <c r="C157">
        <v>23573</v>
      </c>
      <c r="D157">
        <v>1964.5382999999999</v>
      </c>
      <c r="E157">
        <v>-99.99</v>
      </c>
      <c r="F157">
        <v>-99.99</v>
      </c>
      <c r="G157">
        <v>318.63</v>
      </c>
      <c r="H157">
        <v>318.60000000000002</v>
      </c>
      <c r="I157">
        <v>318.63</v>
      </c>
      <c r="J157">
        <v>318.60000000000002</v>
      </c>
    </row>
    <row r="158" spans="1:10" x14ac:dyDescent="0.3">
      <c r="A158">
        <v>1964</v>
      </c>
      <c r="B158">
        <v>8</v>
      </c>
      <c r="C158">
        <v>23604</v>
      </c>
      <c r="D158">
        <v>1964.623</v>
      </c>
      <c r="E158">
        <v>-99.99</v>
      </c>
      <c r="F158">
        <v>-99.99</v>
      </c>
      <c r="G158">
        <v>318.97000000000003</v>
      </c>
      <c r="H158">
        <v>318.63</v>
      </c>
      <c r="I158">
        <v>318.97000000000003</v>
      </c>
      <c r="J158">
        <v>318.63</v>
      </c>
    </row>
    <row r="159" spans="1:10" x14ac:dyDescent="0.3">
      <c r="A159">
        <v>1964</v>
      </c>
      <c r="B159">
        <v>9</v>
      </c>
      <c r="C159">
        <v>23635</v>
      </c>
      <c r="D159">
        <v>1964.7076999999999</v>
      </c>
      <c r="E159">
        <v>-99.99</v>
      </c>
      <c r="F159">
        <v>-99.99</v>
      </c>
      <c r="G159">
        <v>319.19</v>
      </c>
      <c r="H159">
        <v>318.68</v>
      </c>
      <c r="I159">
        <v>319.19</v>
      </c>
      <c r="J159">
        <v>318.68</v>
      </c>
    </row>
    <row r="160" spans="1:10" x14ac:dyDescent="0.3">
      <c r="A160">
        <v>1964</v>
      </c>
      <c r="B160">
        <v>10</v>
      </c>
      <c r="C160">
        <v>23665</v>
      </c>
      <c r="D160">
        <v>1964.7896000000001</v>
      </c>
      <c r="E160">
        <v>-99.99</v>
      </c>
      <c r="F160">
        <v>-99.99</v>
      </c>
      <c r="G160">
        <v>319.26</v>
      </c>
      <c r="H160">
        <v>318.73</v>
      </c>
      <c r="I160">
        <v>319.26</v>
      </c>
      <c r="J160">
        <v>318.73</v>
      </c>
    </row>
    <row r="161" spans="1:10" x14ac:dyDescent="0.3">
      <c r="A161">
        <v>1964</v>
      </c>
      <c r="B161">
        <v>11</v>
      </c>
      <c r="C161">
        <v>23696</v>
      </c>
      <c r="D161">
        <v>1964.8742999999999</v>
      </c>
      <c r="E161">
        <v>-99.99</v>
      </c>
      <c r="F161">
        <v>-99.99</v>
      </c>
      <c r="G161">
        <v>319.19</v>
      </c>
      <c r="H161">
        <v>318.8</v>
      </c>
      <c r="I161">
        <v>319.19</v>
      </c>
      <c r="J161">
        <v>318.8</v>
      </c>
    </row>
    <row r="162" spans="1:10" x14ac:dyDescent="0.3">
      <c r="A162">
        <v>1964</v>
      </c>
      <c r="B162">
        <v>12</v>
      </c>
      <c r="C162">
        <v>23726</v>
      </c>
      <c r="D162">
        <v>1964.9563000000001</v>
      </c>
      <c r="E162">
        <v>-99.99</v>
      </c>
      <c r="F162">
        <v>-99.99</v>
      </c>
      <c r="G162">
        <v>319.05</v>
      </c>
      <c r="H162">
        <v>318.87</v>
      </c>
      <c r="I162">
        <v>319.05</v>
      </c>
      <c r="J162">
        <v>318.87</v>
      </c>
    </row>
    <row r="163" spans="1:10" x14ac:dyDescent="0.3">
      <c r="A163">
        <v>1965</v>
      </c>
      <c r="B163">
        <v>1</v>
      </c>
      <c r="C163">
        <v>23757</v>
      </c>
      <c r="D163">
        <v>1965.0410999999999</v>
      </c>
      <c r="E163">
        <v>-99.99</v>
      </c>
      <c r="F163">
        <v>-99.99</v>
      </c>
      <c r="G163">
        <v>318.87</v>
      </c>
      <c r="H163">
        <v>318.95999999999998</v>
      </c>
      <c r="I163">
        <v>318.87</v>
      </c>
      <c r="J163">
        <v>318.95999999999998</v>
      </c>
    </row>
    <row r="164" spans="1:10" x14ac:dyDescent="0.3">
      <c r="A164">
        <v>1965</v>
      </c>
      <c r="B164">
        <v>2</v>
      </c>
      <c r="C164">
        <v>23788</v>
      </c>
      <c r="D164">
        <v>1965.126</v>
      </c>
      <c r="E164">
        <v>318.69</v>
      </c>
      <c r="F164">
        <v>319.04000000000002</v>
      </c>
      <c r="G164">
        <v>318.70999999999998</v>
      </c>
      <c r="H164">
        <v>319.06</v>
      </c>
      <c r="I164">
        <v>318.69</v>
      </c>
      <c r="J164">
        <v>319.04000000000002</v>
      </c>
    </row>
    <row r="165" spans="1:10" x14ac:dyDescent="0.3">
      <c r="A165">
        <v>1965</v>
      </c>
      <c r="B165">
        <v>3</v>
      </c>
      <c r="C165">
        <v>23816</v>
      </c>
      <c r="D165">
        <v>1965.2027</v>
      </c>
      <c r="E165">
        <v>318.57</v>
      </c>
      <c r="F165">
        <v>319.06</v>
      </c>
      <c r="G165">
        <v>318.66000000000003</v>
      </c>
      <c r="H165">
        <v>319.16000000000003</v>
      </c>
      <c r="I165">
        <v>318.57</v>
      </c>
      <c r="J165">
        <v>319.06</v>
      </c>
    </row>
    <row r="166" spans="1:10" x14ac:dyDescent="0.3">
      <c r="A166">
        <v>1965</v>
      </c>
      <c r="B166">
        <v>4</v>
      </c>
      <c r="C166">
        <v>23847</v>
      </c>
      <c r="D166">
        <v>1965.2877000000001</v>
      </c>
      <c r="E166">
        <v>318.68</v>
      </c>
      <c r="F166">
        <v>319.16000000000003</v>
      </c>
      <c r="G166">
        <v>318.81</v>
      </c>
      <c r="H166">
        <v>319.29000000000002</v>
      </c>
      <c r="I166">
        <v>318.68</v>
      </c>
      <c r="J166">
        <v>319.16000000000003</v>
      </c>
    </row>
    <row r="167" spans="1:10" x14ac:dyDescent="0.3">
      <c r="A167">
        <v>1965</v>
      </c>
      <c r="B167">
        <v>5</v>
      </c>
      <c r="C167">
        <v>23877</v>
      </c>
      <c r="D167">
        <v>1965.3698999999999</v>
      </c>
      <c r="E167">
        <v>318.89999999999998</v>
      </c>
      <c r="F167">
        <v>319.27</v>
      </c>
      <c r="G167">
        <v>319.05</v>
      </c>
      <c r="H167">
        <v>319.42</v>
      </c>
      <c r="I167">
        <v>318.89999999999998</v>
      </c>
      <c r="J167">
        <v>319.27</v>
      </c>
    </row>
    <row r="168" spans="1:10" x14ac:dyDescent="0.3">
      <c r="A168">
        <v>1965</v>
      </c>
      <c r="B168">
        <v>6</v>
      </c>
      <c r="C168">
        <v>23908</v>
      </c>
      <c r="D168">
        <v>1965.4548</v>
      </c>
      <c r="E168">
        <v>-99.99</v>
      </c>
      <c r="F168">
        <v>-99.99</v>
      </c>
      <c r="G168">
        <v>319.33999999999997</v>
      </c>
      <c r="H168">
        <v>319.57</v>
      </c>
      <c r="I168">
        <v>319.33999999999997</v>
      </c>
      <c r="J168">
        <v>319.57</v>
      </c>
    </row>
    <row r="169" spans="1:10" x14ac:dyDescent="0.3">
      <c r="A169">
        <v>1965</v>
      </c>
      <c r="B169">
        <v>7</v>
      </c>
      <c r="C169">
        <v>23938</v>
      </c>
      <c r="D169">
        <v>1965.537</v>
      </c>
      <c r="E169">
        <v>319.38</v>
      </c>
      <c r="F169">
        <v>319.33999999999997</v>
      </c>
      <c r="G169">
        <v>319.75</v>
      </c>
      <c r="H169">
        <v>319.72000000000003</v>
      </c>
      <c r="I169">
        <v>319.38</v>
      </c>
      <c r="J169">
        <v>319.33999999999997</v>
      </c>
    </row>
    <row r="170" spans="1:10" x14ac:dyDescent="0.3">
      <c r="A170">
        <v>1965</v>
      </c>
      <c r="B170">
        <v>8</v>
      </c>
      <c r="C170">
        <v>23969</v>
      </c>
      <c r="D170">
        <v>1965.6219000000001</v>
      </c>
      <c r="E170">
        <v>319.68</v>
      </c>
      <c r="F170">
        <v>319.35000000000002</v>
      </c>
      <c r="G170">
        <v>320.22000000000003</v>
      </c>
      <c r="H170">
        <v>319.89</v>
      </c>
      <c r="I170">
        <v>319.68</v>
      </c>
      <c r="J170">
        <v>319.35000000000002</v>
      </c>
    </row>
    <row r="171" spans="1:10" x14ac:dyDescent="0.3">
      <c r="A171">
        <v>1965</v>
      </c>
      <c r="B171">
        <v>9</v>
      </c>
      <c r="C171">
        <v>24000</v>
      </c>
      <c r="D171">
        <v>1965.7067999999999</v>
      </c>
      <c r="E171">
        <v>-99.99</v>
      </c>
      <c r="F171">
        <v>-99.99</v>
      </c>
      <c r="G171">
        <v>320.55</v>
      </c>
      <c r="H171">
        <v>320.04000000000002</v>
      </c>
      <c r="I171">
        <v>320.55</v>
      </c>
      <c r="J171">
        <v>320.04000000000002</v>
      </c>
    </row>
    <row r="172" spans="1:10" x14ac:dyDescent="0.3">
      <c r="A172">
        <v>1965</v>
      </c>
      <c r="B172">
        <v>10</v>
      </c>
      <c r="C172">
        <v>24030</v>
      </c>
      <c r="D172">
        <v>1965.789</v>
      </c>
      <c r="E172">
        <v>321.85000000000002</v>
      </c>
      <c r="F172">
        <v>321.32</v>
      </c>
      <c r="G172">
        <v>320.70999999999998</v>
      </c>
      <c r="H172">
        <v>320.18</v>
      </c>
      <c r="I172">
        <v>321.85000000000002</v>
      </c>
      <c r="J172">
        <v>321.32</v>
      </c>
    </row>
    <row r="173" spans="1:10" x14ac:dyDescent="0.3">
      <c r="A173">
        <v>1965</v>
      </c>
      <c r="B173">
        <v>11</v>
      </c>
      <c r="C173">
        <v>24061</v>
      </c>
      <c r="D173">
        <v>1965.874</v>
      </c>
      <c r="E173">
        <v>321.29000000000002</v>
      </c>
      <c r="F173">
        <v>320.89999999999998</v>
      </c>
      <c r="G173">
        <v>320.7</v>
      </c>
      <c r="H173">
        <v>320.31</v>
      </c>
      <c r="I173">
        <v>321.29000000000002</v>
      </c>
      <c r="J173">
        <v>320.89999999999998</v>
      </c>
    </row>
    <row r="174" spans="1:10" x14ac:dyDescent="0.3">
      <c r="A174">
        <v>1965</v>
      </c>
      <c r="B174">
        <v>12</v>
      </c>
      <c r="C174">
        <v>24091</v>
      </c>
      <c r="D174">
        <v>1965.9562000000001</v>
      </c>
      <c r="E174">
        <v>320.25</v>
      </c>
      <c r="F174">
        <v>320.07</v>
      </c>
      <c r="G174">
        <v>320.58</v>
      </c>
      <c r="H174">
        <v>320.41000000000003</v>
      </c>
      <c r="I174">
        <v>320.25</v>
      </c>
      <c r="J174">
        <v>320.07</v>
      </c>
    </row>
    <row r="175" spans="1:10" x14ac:dyDescent="0.3">
      <c r="A175">
        <v>1966</v>
      </c>
      <c r="B175">
        <v>1</v>
      </c>
      <c r="C175">
        <v>24122</v>
      </c>
      <c r="D175">
        <v>1966.0410999999999</v>
      </c>
      <c r="E175">
        <v>320.33999999999997</v>
      </c>
      <c r="F175">
        <v>320.42</v>
      </c>
      <c r="G175">
        <v>320.41000000000003</v>
      </c>
      <c r="H175">
        <v>320.49</v>
      </c>
      <c r="I175">
        <v>320.33999999999997</v>
      </c>
      <c r="J175">
        <v>320.42</v>
      </c>
    </row>
    <row r="176" spans="1:10" x14ac:dyDescent="0.3">
      <c r="A176">
        <v>1966</v>
      </c>
      <c r="B176">
        <v>2</v>
      </c>
      <c r="C176">
        <v>24153</v>
      </c>
      <c r="D176">
        <v>1966.126</v>
      </c>
      <c r="E176">
        <v>319.99</v>
      </c>
      <c r="F176">
        <v>320.33999999999997</v>
      </c>
      <c r="G176">
        <v>320.22000000000003</v>
      </c>
      <c r="H176">
        <v>320.57</v>
      </c>
      <c r="I176">
        <v>319.99</v>
      </c>
      <c r="J176">
        <v>320.33999999999997</v>
      </c>
    </row>
    <row r="177" spans="1:10" x14ac:dyDescent="0.3">
      <c r="A177">
        <v>1966</v>
      </c>
      <c r="B177">
        <v>3</v>
      </c>
      <c r="C177">
        <v>24181</v>
      </c>
      <c r="D177">
        <v>1966.2027</v>
      </c>
      <c r="E177">
        <v>320.06</v>
      </c>
      <c r="F177">
        <v>320.56</v>
      </c>
      <c r="G177">
        <v>320.14</v>
      </c>
      <c r="H177">
        <v>320.64</v>
      </c>
      <c r="I177">
        <v>320.06</v>
      </c>
      <c r="J177">
        <v>320.56</v>
      </c>
    </row>
    <row r="178" spans="1:10" x14ac:dyDescent="0.3">
      <c r="A178">
        <v>1966</v>
      </c>
      <c r="B178">
        <v>4</v>
      </c>
      <c r="C178">
        <v>24212</v>
      </c>
      <c r="D178">
        <v>1966.2877000000001</v>
      </c>
      <c r="E178">
        <v>320.3</v>
      </c>
      <c r="F178">
        <v>320.77999999999997</v>
      </c>
      <c r="G178">
        <v>320.23</v>
      </c>
      <c r="H178">
        <v>320.7</v>
      </c>
      <c r="I178">
        <v>320.3</v>
      </c>
      <c r="J178">
        <v>320.77999999999997</v>
      </c>
    </row>
    <row r="179" spans="1:10" x14ac:dyDescent="0.3">
      <c r="A179">
        <v>1966</v>
      </c>
      <c r="B179">
        <v>5</v>
      </c>
      <c r="C179">
        <v>24242</v>
      </c>
      <c r="D179">
        <v>1966.3698999999999</v>
      </c>
      <c r="E179">
        <v>320.67</v>
      </c>
      <c r="F179">
        <v>321.05</v>
      </c>
      <c r="G179">
        <v>320.38</v>
      </c>
      <c r="H179">
        <v>320.76</v>
      </c>
      <c r="I179">
        <v>320.67</v>
      </c>
      <c r="J179">
        <v>321.05</v>
      </c>
    </row>
    <row r="180" spans="1:10" x14ac:dyDescent="0.3">
      <c r="A180">
        <v>1966</v>
      </c>
      <c r="B180">
        <v>6</v>
      </c>
      <c r="C180">
        <v>24273</v>
      </c>
      <c r="D180">
        <v>1966.4548</v>
      </c>
      <c r="E180">
        <v>320.45</v>
      </c>
      <c r="F180">
        <v>320.68</v>
      </c>
      <c r="G180">
        <v>320.57</v>
      </c>
      <c r="H180">
        <v>320.81</v>
      </c>
      <c r="I180">
        <v>320.45</v>
      </c>
      <c r="J180">
        <v>320.68</v>
      </c>
    </row>
    <row r="181" spans="1:10" x14ac:dyDescent="0.3">
      <c r="A181">
        <v>1966</v>
      </c>
      <c r="B181">
        <v>7</v>
      </c>
      <c r="C181">
        <v>24303</v>
      </c>
      <c r="D181">
        <v>1966.537</v>
      </c>
      <c r="E181">
        <v>-99.99</v>
      </c>
      <c r="F181">
        <v>-99.99</v>
      </c>
      <c r="G181">
        <v>320.88</v>
      </c>
      <c r="H181">
        <v>320.85000000000002</v>
      </c>
      <c r="I181">
        <v>320.88</v>
      </c>
      <c r="J181">
        <v>320.85000000000002</v>
      </c>
    </row>
    <row r="182" spans="1:10" x14ac:dyDescent="0.3">
      <c r="A182">
        <v>1966</v>
      </c>
      <c r="B182">
        <v>8</v>
      </c>
      <c r="C182">
        <v>24334</v>
      </c>
      <c r="D182">
        <v>1966.6219000000001</v>
      </c>
      <c r="E182">
        <v>321.07</v>
      </c>
      <c r="F182">
        <v>320.73</v>
      </c>
      <c r="G182">
        <v>321.23</v>
      </c>
      <c r="H182">
        <v>320.89</v>
      </c>
      <c r="I182">
        <v>321.07</v>
      </c>
      <c r="J182">
        <v>320.73</v>
      </c>
    </row>
    <row r="183" spans="1:10" x14ac:dyDescent="0.3">
      <c r="A183">
        <v>1966</v>
      </c>
      <c r="B183">
        <v>9</v>
      </c>
      <c r="C183">
        <v>24365</v>
      </c>
      <c r="D183">
        <v>1966.7067999999999</v>
      </c>
      <c r="E183">
        <v>321.35000000000002</v>
      </c>
      <c r="F183">
        <v>320.83999999999997</v>
      </c>
      <c r="G183">
        <v>321.44</v>
      </c>
      <c r="H183">
        <v>320.93</v>
      </c>
      <c r="I183">
        <v>321.35000000000002</v>
      </c>
      <c r="J183">
        <v>320.83999999999997</v>
      </c>
    </row>
    <row r="184" spans="1:10" x14ac:dyDescent="0.3">
      <c r="A184">
        <v>1966</v>
      </c>
      <c r="B184">
        <v>10</v>
      </c>
      <c r="C184">
        <v>24395</v>
      </c>
      <c r="D184">
        <v>1966.789</v>
      </c>
      <c r="E184">
        <v>321.45999999999998</v>
      </c>
      <c r="F184">
        <v>320.94</v>
      </c>
      <c r="G184">
        <v>321.5</v>
      </c>
      <c r="H184">
        <v>320.97000000000003</v>
      </c>
      <c r="I184">
        <v>321.45999999999998</v>
      </c>
      <c r="J184">
        <v>320.94</v>
      </c>
    </row>
    <row r="185" spans="1:10" x14ac:dyDescent="0.3">
      <c r="A185">
        <v>1966</v>
      </c>
      <c r="B185">
        <v>11</v>
      </c>
      <c r="C185">
        <v>24426</v>
      </c>
      <c r="D185">
        <v>1966.874</v>
      </c>
      <c r="E185">
        <v>321.55</v>
      </c>
      <c r="F185">
        <v>321.14999999999998</v>
      </c>
      <c r="G185">
        <v>321.41000000000003</v>
      </c>
      <c r="H185">
        <v>321.01</v>
      </c>
      <c r="I185">
        <v>321.55</v>
      </c>
      <c r="J185">
        <v>321.14999999999998</v>
      </c>
    </row>
    <row r="186" spans="1:10" x14ac:dyDescent="0.3">
      <c r="A186">
        <v>1966</v>
      </c>
      <c r="B186">
        <v>12</v>
      </c>
      <c r="C186">
        <v>24456</v>
      </c>
      <c r="D186">
        <v>1966.9562000000001</v>
      </c>
      <c r="E186">
        <v>321.06</v>
      </c>
      <c r="F186">
        <v>320.88</v>
      </c>
      <c r="G186">
        <v>321.23</v>
      </c>
      <c r="H186">
        <v>321.05</v>
      </c>
      <c r="I186">
        <v>321.06</v>
      </c>
      <c r="J186">
        <v>320.88</v>
      </c>
    </row>
    <row r="187" spans="1:10" x14ac:dyDescent="0.3">
      <c r="A187">
        <v>1967</v>
      </c>
      <c r="B187">
        <v>1</v>
      </c>
      <c r="C187">
        <v>24487</v>
      </c>
      <c r="D187">
        <v>1967.0410999999999</v>
      </c>
      <c r="E187">
        <v>-99.99</v>
      </c>
      <c r="F187">
        <v>-99.99</v>
      </c>
      <c r="G187">
        <v>321.01</v>
      </c>
      <c r="H187">
        <v>321.08999999999997</v>
      </c>
      <c r="I187">
        <v>321.01</v>
      </c>
      <c r="J187">
        <v>321.08999999999997</v>
      </c>
    </row>
    <row r="188" spans="1:10" x14ac:dyDescent="0.3">
      <c r="A188">
        <v>1967</v>
      </c>
      <c r="B188">
        <v>2</v>
      </c>
      <c r="C188">
        <v>24518</v>
      </c>
      <c r="D188">
        <v>1967.126</v>
      </c>
      <c r="E188">
        <v>321</v>
      </c>
      <c r="F188">
        <v>321.35000000000002</v>
      </c>
      <c r="G188">
        <v>320.77999999999997</v>
      </c>
      <c r="H188">
        <v>321.14</v>
      </c>
      <c r="I188">
        <v>321</v>
      </c>
      <c r="J188">
        <v>321.35000000000002</v>
      </c>
    </row>
    <row r="189" spans="1:10" x14ac:dyDescent="0.3">
      <c r="A189">
        <v>1967</v>
      </c>
      <c r="B189">
        <v>3</v>
      </c>
      <c r="C189">
        <v>24546</v>
      </c>
      <c r="D189">
        <v>1967.2027</v>
      </c>
      <c r="E189">
        <v>-99.99</v>
      </c>
      <c r="F189">
        <v>-99.99</v>
      </c>
      <c r="G189">
        <v>320.68</v>
      </c>
      <c r="H189">
        <v>321.17</v>
      </c>
      <c r="I189">
        <v>320.68</v>
      </c>
      <c r="J189">
        <v>321.17</v>
      </c>
    </row>
    <row r="190" spans="1:10" x14ac:dyDescent="0.3">
      <c r="A190">
        <v>1967</v>
      </c>
      <c r="B190">
        <v>4</v>
      </c>
      <c r="C190">
        <v>24577</v>
      </c>
      <c r="D190">
        <v>1967.2877000000001</v>
      </c>
      <c r="E190">
        <v>320.86</v>
      </c>
      <c r="F190">
        <v>321.33</v>
      </c>
      <c r="G190">
        <v>320.75</v>
      </c>
      <c r="H190">
        <v>321.22000000000003</v>
      </c>
      <c r="I190">
        <v>320.86</v>
      </c>
      <c r="J190">
        <v>321.33</v>
      </c>
    </row>
    <row r="191" spans="1:10" x14ac:dyDescent="0.3">
      <c r="A191">
        <v>1967</v>
      </c>
      <c r="B191">
        <v>5</v>
      </c>
      <c r="C191">
        <v>24607</v>
      </c>
      <c r="D191">
        <v>1967.3698999999999</v>
      </c>
      <c r="E191">
        <v>321</v>
      </c>
      <c r="F191">
        <v>321.38</v>
      </c>
      <c r="G191">
        <v>320.89</v>
      </c>
      <c r="H191">
        <v>321.26</v>
      </c>
      <c r="I191">
        <v>321</v>
      </c>
      <c r="J191">
        <v>321.38</v>
      </c>
    </row>
    <row r="192" spans="1:10" x14ac:dyDescent="0.3">
      <c r="A192">
        <v>1967</v>
      </c>
      <c r="B192">
        <v>6</v>
      </c>
      <c r="C192">
        <v>24638</v>
      </c>
      <c r="D192">
        <v>1967.4548</v>
      </c>
      <c r="E192">
        <v>320.95999999999998</v>
      </c>
      <c r="F192">
        <v>321.2</v>
      </c>
      <c r="G192">
        <v>321.08</v>
      </c>
      <c r="H192">
        <v>321.31</v>
      </c>
      <c r="I192">
        <v>320.95999999999998</v>
      </c>
      <c r="J192">
        <v>321.2</v>
      </c>
    </row>
    <row r="193" spans="1:10" x14ac:dyDescent="0.3">
      <c r="A193">
        <v>1967</v>
      </c>
      <c r="B193">
        <v>7</v>
      </c>
      <c r="C193">
        <v>24668</v>
      </c>
      <c r="D193">
        <v>1967.537</v>
      </c>
      <c r="E193">
        <v>321.07</v>
      </c>
      <c r="F193">
        <v>321.04000000000002</v>
      </c>
      <c r="G193">
        <v>321.39999999999998</v>
      </c>
      <c r="H193">
        <v>321.37</v>
      </c>
      <c r="I193">
        <v>321.07</v>
      </c>
      <c r="J193">
        <v>321.04000000000002</v>
      </c>
    </row>
    <row r="194" spans="1:10" x14ac:dyDescent="0.3">
      <c r="A194">
        <v>1967</v>
      </c>
      <c r="B194">
        <v>8</v>
      </c>
      <c r="C194">
        <v>24699</v>
      </c>
      <c r="D194">
        <v>1967.6219000000001</v>
      </c>
      <c r="E194">
        <v>321.83</v>
      </c>
      <c r="F194">
        <v>321.5</v>
      </c>
      <c r="G194">
        <v>321.77</v>
      </c>
      <c r="H194">
        <v>321.43</v>
      </c>
      <c r="I194">
        <v>321.83</v>
      </c>
      <c r="J194">
        <v>321.5</v>
      </c>
    </row>
    <row r="195" spans="1:10" x14ac:dyDescent="0.3">
      <c r="A195">
        <v>1967</v>
      </c>
      <c r="B195">
        <v>9</v>
      </c>
      <c r="C195">
        <v>24730</v>
      </c>
      <c r="D195">
        <v>1967.7067999999999</v>
      </c>
      <c r="E195">
        <v>322.08</v>
      </c>
      <c r="F195">
        <v>321.57</v>
      </c>
      <c r="G195">
        <v>322.01</v>
      </c>
      <c r="H195">
        <v>321.5</v>
      </c>
      <c r="I195">
        <v>322.08</v>
      </c>
      <c r="J195">
        <v>321.57</v>
      </c>
    </row>
    <row r="196" spans="1:10" x14ac:dyDescent="0.3">
      <c r="A196">
        <v>1967</v>
      </c>
      <c r="B196">
        <v>10</v>
      </c>
      <c r="C196">
        <v>24760</v>
      </c>
      <c r="D196">
        <v>1967.789</v>
      </c>
      <c r="E196">
        <v>321.8</v>
      </c>
      <c r="F196">
        <v>321.27999999999997</v>
      </c>
      <c r="G196">
        <v>322.10000000000002</v>
      </c>
      <c r="H196">
        <v>321.57</v>
      </c>
      <c r="I196">
        <v>321.8</v>
      </c>
      <c r="J196">
        <v>321.27999999999997</v>
      </c>
    </row>
    <row r="197" spans="1:10" x14ac:dyDescent="0.3">
      <c r="A197">
        <v>1967</v>
      </c>
      <c r="B197">
        <v>11</v>
      </c>
      <c r="C197">
        <v>24791</v>
      </c>
      <c r="D197">
        <v>1967.874</v>
      </c>
      <c r="E197">
        <v>321.82</v>
      </c>
      <c r="F197">
        <v>321.42</v>
      </c>
      <c r="G197">
        <v>322.05</v>
      </c>
      <c r="H197">
        <v>321.64999999999998</v>
      </c>
      <c r="I197">
        <v>321.82</v>
      </c>
      <c r="J197">
        <v>321.42</v>
      </c>
    </row>
    <row r="198" spans="1:10" x14ac:dyDescent="0.3">
      <c r="A198">
        <v>1967</v>
      </c>
      <c r="B198">
        <v>12</v>
      </c>
      <c r="C198">
        <v>24821</v>
      </c>
      <c r="D198">
        <v>1967.9562000000001</v>
      </c>
      <c r="E198">
        <v>321.77</v>
      </c>
      <c r="F198">
        <v>321.58999999999997</v>
      </c>
      <c r="G198">
        <v>321.89999999999998</v>
      </c>
      <c r="H198">
        <v>321.72000000000003</v>
      </c>
      <c r="I198">
        <v>321.77</v>
      </c>
      <c r="J198">
        <v>321.58999999999997</v>
      </c>
    </row>
    <row r="199" spans="1:10" x14ac:dyDescent="0.3">
      <c r="A199">
        <v>1968</v>
      </c>
      <c r="B199">
        <v>1</v>
      </c>
      <c r="C199">
        <v>24852</v>
      </c>
      <c r="D199">
        <v>1968.0409999999999</v>
      </c>
      <c r="E199">
        <v>321.52999999999997</v>
      </c>
      <c r="F199">
        <v>321.61</v>
      </c>
      <c r="G199">
        <v>321.70999999999998</v>
      </c>
      <c r="H199">
        <v>321.8</v>
      </c>
      <c r="I199">
        <v>321.52999999999997</v>
      </c>
      <c r="J199">
        <v>321.61</v>
      </c>
    </row>
    <row r="200" spans="1:10" x14ac:dyDescent="0.3">
      <c r="A200">
        <v>1968</v>
      </c>
      <c r="B200">
        <v>2</v>
      </c>
      <c r="C200">
        <v>24883</v>
      </c>
      <c r="D200">
        <v>1968.1257000000001</v>
      </c>
      <c r="E200">
        <v>322.48</v>
      </c>
      <c r="F200">
        <v>322.83</v>
      </c>
      <c r="G200">
        <v>321.5</v>
      </c>
      <c r="H200">
        <v>321.86</v>
      </c>
      <c r="I200">
        <v>322.48</v>
      </c>
      <c r="J200">
        <v>322.83</v>
      </c>
    </row>
    <row r="201" spans="1:10" x14ac:dyDescent="0.3">
      <c r="A201">
        <v>1968</v>
      </c>
      <c r="B201">
        <v>3</v>
      </c>
      <c r="C201">
        <v>24912</v>
      </c>
      <c r="D201">
        <v>1968.2049</v>
      </c>
      <c r="E201">
        <v>322.13</v>
      </c>
      <c r="F201">
        <v>322.63</v>
      </c>
      <c r="G201">
        <v>321.39</v>
      </c>
      <c r="H201">
        <v>321.89</v>
      </c>
      <c r="I201">
        <v>322.13</v>
      </c>
      <c r="J201">
        <v>322.63</v>
      </c>
    </row>
    <row r="202" spans="1:10" x14ac:dyDescent="0.3">
      <c r="A202">
        <v>1968</v>
      </c>
      <c r="B202">
        <v>4</v>
      </c>
      <c r="C202">
        <v>24943</v>
      </c>
      <c r="D202">
        <v>1968.2896000000001</v>
      </c>
      <c r="E202">
        <v>321.60000000000002</v>
      </c>
      <c r="F202">
        <v>322.07</v>
      </c>
      <c r="G202">
        <v>321.45</v>
      </c>
      <c r="H202">
        <v>321.92</v>
      </c>
      <c r="I202">
        <v>321.60000000000002</v>
      </c>
      <c r="J202">
        <v>322.07</v>
      </c>
    </row>
    <row r="203" spans="1:10" x14ac:dyDescent="0.3">
      <c r="A203">
        <v>1968</v>
      </c>
      <c r="B203">
        <v>5</v>
      </c>
      <c r="C203">
        <v>24973</v>
      </c>
      <c r="D203">
        <v>1968.3715999999999</v>
      </c>
      <c r="E203">
        <v>321.45999999999998</v>
      </c>
      <c r="F203">
        <v>321.83</v>
      </c>
      <c r="G203">
        <v>321.57</v>
      </c>
      <c r="H203">
        <v>321.94</v>
      </c>
      <c r="I203">
        <v>321.45999999999998</v>
      </c>
      <c r="J203">
        <v>321.83</v>
      </c>
    </row>
    <row r="204" spans="1:10" x14ac:dyDescent="0.3">
      <c r="A204">
        <v>1968</v>
      </c>
      <c r="B204">
        <v>6</v>
      </c>
      <c r="C204">
        <v>25004</v>
      </c>
      <c r="D204">
        <v>1968.4563000000001</v>
      </c>
      <c r="E204">
        <v>321.44</v>
      </c>
      <c r="F204">
        <v>321.67</v>
      </c>
      <c r="G204">
        <v>321.74</v>
      </c>
      <c r="H204">
        <v>321.97000000000003</v>
      </c>
      <c r="I204">
        <v>321.44</v>
      </c>
      <c r="J204">
        <v>321.67</v>
      </c>
    </row>
    <row r="205" spans="1:10" x14ac:dyDescent="0.3">
      <c r="A205">
        <v>1968</v>
      </c>
      <c r="B205">
        <v>7</v>
      </c>
      <c r="C205">
        <v>25034</v>
      </c>
      <c r="D205">
        <v>1968.5382999999999</v>
      </c>
      <c r="E205">
        <v>321.51</v>
      </c>
      <c r="F205">
        <v>321.47000000000003</v>
      </c>
      <c r="G205">
        <v>322.02999999999997</v>
      </c>
      <c r="H205">
        <v>322</v>
      </c>
      <c r="I205">
        <v>321.51</v>
      </c>
      <c r="J205">
        <v>321.47000000000003</v>
      </c>
    </row>
    <row r="206" spans="1:10" x14ac:dyDescent="0.3">
      <c r="A206">
        <v>1968</v>
      </c>
      <c r="B206">
        <v>8</v>
      </c>
      <c r="C206">
        <v>25065</v>
      </c>
      <c r="D206">
        <v>1968.623</v>
      </c>
      <c r="E206">
        <v>-99.99</v>
      </c>
      <c r="F206">
        <v>-99.99</v>
      </c>
      <c r="G206">
        <v>322.38</v>
      </c>
      <c r="H206">
        <v>322.04000000000002</v>
      </c>
      <c r="I206">
        <v>322.38</v>
      </c>
      <c r="J206">
        <v>322.04000000000002</v>
      </c>
    </row>
    <row r="207" spans="1:10" x14ac:dyDescent="0.3">
      <c r="A207">
        <v>1968</v>
      </c>
      <c r="B207">
        <v>9</v>
      </c>
      <c r="C207">
        <v>25096</v>
      </c>
      <c r="D207">
        <v>1968.7076999999999</v>
      </c>
      <c r="E207">
        <v>321.57</v>
      </c>
      <c r="F207">
        <v>321.05</v>
      </c>
      <c r="G207">
        <v>322.61</v>
      </c>
      <c r="H207">
        <v>322.10000000000002</v>
      </c>
      <c r="I207">
        <v>321.57</v>
      </c>
      <c r="J207">
        <v>321.05</v>
      </c>
    </row>
    <row r="208" spans="1:10" x14ac:dyDescent="0.3">
      <c r="A208">
        <v>1968</v>
      </c>
      <c r="B208">
        <v>10</v>
      </c>
      <c r="C208">
        <v>25126</v>
      </c>
      <c r="D208">
        <v>1968.7896000000001</v>
      </c>
      <c r="E208">
        <v>-99.99</v>
      </c>
      <c r="F208">
        <v>-99.99</v>
      </c>
      <c r="G208">
        <v>322.7</v>
      </c>
      <c r="H208">
        <v>322.17</v>
      </c>
      <c r="I208">
        <v>322.7</v>
      </c>
      <c r="J208">
        <v>322.17</v>
      </c>
    </row>
    <row r="209" spans="1:10" x14ac:dyDescent="0.3">
      <c r="A209">
        <v>1968</v>
      </c>
      <c r="B209">
        <v>11</v>
      </c>
      <c r="C209">
        <v>25157</v>
      </c>
      <c r="D209">
        <v>1968.8742999999999</v>
      </c>
      <c r="E209">
        <v>-99.99</v>
      </c>
      <c r="F209">
        <v>-99.99</v>
      </c>
      <c r="G209">
        <v>322.66000000000003</v>
      </c>
      <c r="H209">
        <v>322.27</v>
      </c>
      <c r="I209">
        <v>322.66000000000003</v>
      </c>
      <c r="J209">
        <v>322.27</v>
      </c>
    </row>
    <row r="210" spans="1:10" x14ac:dyDescent="0.3">
      <c r="A210">
        <v>1968</v>
      </c>
      <c r="B210">
        <v>12</v>
      </c>
      <c r="C210">
        <v>25187</v>
      </c>
      <c r="D210">
        <v>1968.9563000000001</v>
      </c>
      <c r="E210">
        <v>322.64999999999998</v>
      </c>
      <c r="F210">
        <v>322.48</v>
      </c>
      <c r="G210">
        <v>322.54000000000002</v>
      </c>
      <c r="H210">
        <v>322.36</v>
      </c>
      <c r="I210">
        <v>322.64999999999998</v>
      </c>
      <c r="J210">
        <v>322.48</v>
      </c>
    </row>
    <row r="211" spans="1:10" x14ac:dyDescent="0.3">
      <c r="A211">
        <v>1969</v>
      </c>
      <c r="B211">
        <v>1</v>
      </c>
      <c r="C211">
        <v>25218</v>
      </c>
      <c r="D211">
        <v>1969.0410999999999</v>
      </c>
      <c r="E211">
        <v>322.36</v>
      </c>
      <c r="F211">
        <v>322.45</v>
      </c>
      <c r="G211">
        <v>322.39</v>
      </c>
      <c r="H211">
        <v>322.47000000000003</v>
      </c>
      <c r="I211">
        <v>322.36</v>
      </c>
      <c r="J211">
        <v>322.45</v>
      </c>
    </row>
    <row r="212" spans="1:10" x14ac:dyDescent="0.3">
      <c r="A212">
        <v>1969</v>
      </c>
      <c r="B212">
        <v>2</v>
      </c>
      <c r="C212">
        <v>25249</v>
      </c>
      <c r="D212">
        <v>1969.126</v>
      </c>
      <c r="E212">
        <v>-99.99</v>
      </c>
      <c r="F212">
        <v>-99.99</v>
      </c>
      <c r="G212">
        <v>322.24</v>
      </c>
      <c r="H212">
        <v>322.58999999999997</v>
      </c>
      <c r="I212">
        <v>322.24</v>
      </c>
      <c r="J212">
        <v>322.58999999999997</v>
      </c>
    </row>
    <row r="213" spans="1:10" x14ac:dyDescent="0.3">
      <c r="A213">
        <v>1969</v>
      </c>
      <c r="B213">
        <v>3</v>
      </c>
      <c r="C213">
        <v>25277</v>
      </c>
      <c r="D213">
        <v>1969.2027</v>
      </c>
      <c r="E213">
        <v>322.27</v>
      </c>
      <c r="F213">
        <v>322.77</v>
      </c>
      <c r="G213">
        <v>322.2</v>
      </c>
      <c r="H213">
        <v>322.7</v>
      </c>
      <c r="I213">
        <v>322.27</v>
      </c>
      <c r="J213">
        <v>322.77</v>
      </c>
    </row>
    <row r="214" spans="1:10" x14ac:dyDescent="0.3">
      <c r="A214">
        <v>1969</v>
      </c>
      <c r="B214">
        <v>4</v>
      </c>
      <c r="C214">
        <v>25308</v>
      </c>
      <c r="D214">
        <v>1969.2877000000001</v>
      </c>
      <c r="E214">
        <v>322.29000000000002</v>
      </c>
      <c r="F214">
        <v>322.77</v>
      </c>
      <c r="G214">
        <v>322.35000000000002</v>
      </c>
      <c r="H214">
        <v>322.83</v>
      </c>
      <c r="I214">
        <v>322.29000000000002</v>
      </c>
      <c r="J214">
        <v>322.77</v>
      </c>
    </row>
    <row r="215" spans="1:10" x14ac:dyDescent="0.3">
      <c r="A215">
        <v>1969</v>
      </c>
      <c r="B215">
        <v>5</v>
      </c>
      <c r="C215">
        <v>25338</v>
      </c>
      <c r="D215">
        <v>1969.3698999999999</v>
      </c>
      <c r="E215">
        <v>322.58</v>
      </c>
      <c r="F215">
        <v>322.95</v>
      </c>
      <c r="G215">
        <v>322.58</v>
      </c>
      <c r="H215">
        <v>322.95999999999998</v>
      </c>
      <c r="I215">
        <v>322.58</v>
      </c>
      <c r="J215">
        <v>322.95</v>
      </c>
    </row>
    <row r="216" spans="1:10" x14ac:dyDescent="0.3">
      <c r="A216">
        <v>1969</v>
      </c>
      <c r="B216">
        <v>6</v>
      </c>
      <c r="C216">
        <v>25369</v>
      </c>
      <c r="D216">
        <v>1969.4548</v>
      </c>
      <c r="E216">
        <v>322.72000000000003</v>
      </c>
      <c r="F216">
        <v>322.95</v>
      </c>
      <c r="G216">
        <v>322.86</v>
      </c>
      <c r="H216">
        <v>323.08999999999997</v>
      </c>
      <c r="I216">
        <v>322.72000000000003</v>
      </c>
      <c r="J216">
        <v>322.95</v>
      </c>
    </row>
    <row r="217" spans="1:10" x14ac:dyDescent="0.3">
      <c r="A217">
        <v>1969</v>
      </c>
      <c r="B217">
        <v>7</v>
      </c>
      <c r="C217">
        <v>25399</v>
      </c>
      <c r="D217">
        <v>1969.537</v>
      </c>
      <c r="E217">
        <v>323.22000000000003</v>
      </c>
      <c r="F217">
        <v>323.19</v>
      </c>
      <c r="G217">
        <v>323.25</v>
      </c>
      <c r="H217">
        <v>323.22000000000003</v>
      </c>
      <c r="I217">
        <v>323.22000000000003</v>
      </c>
      <c r="J217">
        <v>323.19</v>
      </c>
    </row>
    <row r="218" spans="1:10" x14ac:dyDescent="0.3">
      <c r="A218">
        <v>1969</v>
      </c>
      <c r="B218">
        <v>8</v>
      </c>
      <c r="C218">
        <v>25430</v>
      </c>
      <c r="D218">
        <v>1969.6219000000001</v>
      </c>
      <c r="E218">
        <v>323.60000000000002</v>
      </c>
      <c r="F218">
        <v>323.26</v>
      </c>
      <c r="G218">
        <v>323.69</v>
      </c>
      <c r="H218">
        <v>323.35000000000002</v>
      </c>
      <c r="I218">
        <v>323.60000000000002</v>
      </c>
      <c r="J218">
        <v>323.26</v>
      </c>
    </row>
    <row r="219" spans="1:10" x14ac:dyDescent="0.3">
      <c r="A219">
        <v>1969</v>
      </c>
      <c r="B219">
        <v>9</v>
      </c>
      <c r="C219">
        <v>25461</v>
      </c>
      <c r="D219">
        <v>1969.7067999999999</v>
      </c>
      <c r="E219">
        <v>324.13</v>
      </c>
      <c r="F219">
        <v>323.62</v>
      </c>
      <c r="G219">
        <v>324</v>
      </c>
      <c r="H219">
        <v>323.48</v>
      </c>
      <c r="I219">
        <v>324.13</v>
      </c>
      <c r="J219">
        <v>323.62</v>
      </c>
    </row>
    <row r="220" spans="1:10" x14ac:dyDescent="0.3">
      <c r="A220">
        <v>1969</v>
      </c>
      <c r="B220">
        <v>10</v>
      </c>
      <c r="C220">
        <v>25491</v>
      </c>
      <c r="D220">
        <v>1969.789</v>
      </c>
      <c r="E220">
        <v>323.95999999999998</v>
      </c>
      <c r="F220">
        <v>323.43</v>
      </c>
      <c r="G220">
        <v>324.13</v>
      </c>
      <c r="H220">
        <v>323.60000000000002</v>
      </c>
      <c r="I220">
        <v>323.95999999999998</v>
      </c>
      <c r="J220">
        <v>323.43</v>
      </c>
    </row>
    <row r="221" spans="1:10" x14ac:dyDescent="0.3">
      <c r="A221">
        <v>1969</v>
      </c>
      <c r="B221">
        <v>11</v>
      </c>
      <c r="C221">
        <v>25522</v>
      </c>
      <c r="D221">
        <v>1969.874</v>
      </c>
      <c r="E221">
        <v>323.95999999999998</v>
      </c>
      <c r="F221">
        <v>323.57</v>
      </c>
      <c r="G221">
        <v>324.12</v>
      </c>
      <c r="H221">
        <v>323.72000000000003</v>
      </c>
      <c r="I221">
        <v>323.95999999999998</v>
      </c>
      <c r="J221">
        <v>323.57</v>
      </c>
    </row>
    <row r="222" spans="1:10" x14ac:dyDescent="0.3">
      <c r="A222">
        <v>1969</v>
      </c>
      <c r="B222">
        <v>12</v>
      </c>
      <c r="C222">
        <v>25552</v>
      </c>
      <c r="D222">
        <v>1969.9562000000001</v>
      </c>
      <c r="E222">
        <v>324.89999999999998</v>
      </c>
      <c r="F222">
        <v>324.72000000000003</v>
      </c>
      <c r="G222">
        <v>324</v>
      </c>
      <c r="H222">
        <v>323.82</v>
      </c>
      <c r="I222">
        <v>324.89999999999998</v>
      </c>
      <c r="J222">
        <v>324.72000000000003</v>
      </c>
    </row>
    <row r="223" spans="1:10" x14ac:dyDescent="0.3">
      <c r="A223">
        <v>1970</v>
      </c>
      <c r="B223">
        <v>1</v>
      </c>
      <c r="C223">
        <v>25583</v>
      </c>
      <c r="D223">
        <v>1970.0410999999999</v>
      </c>
      <c r="E223">
        <v>323.68</v>
      </c>
      <c r="F223">
        <v>323.77</v>
      </c>
      <c r="G223">
        <v>323.83</v>
      </c>
      <c r="H223">
        <v>323.92</v>
      </c>
      <c r="I223">
        <v>323.68</v>
      </c>
      <c r="J223">
        <v>323.77</v>
      </c>
    </row>
    <row r="224" spans="1:10" x14ac:dyDescent="0.3">
      <c r="A224">
        <v>1970</v>
      </c>
      <c r="B224">
        <v>2</v>
      </c>
      <c r="C224">
        <v>25614</v>
      </c>
      <c r="D224">
        <v>1970.126</v>
      </c>
      <c r="E224">
        <v>323.52999999999997</v>
      </c>
      <c r="F224">
        <v>323.88</v>
      </c>
      <c r="G224">
        <v>323.66000000000003</v>
      </c>
      <c r="H224">
        <v>324.01</v>
      </c>
      <c r="I224">
        <v>323.52999999999997</v>
      </c>
      <c r="J224">
        <v>323.88</v>
      </c>
    </row>
    <row r="225" spans="1:10" x14ac:dyDescent="0.3">
      <c r="A225">
        <v>1970</v>
      </c>
      <c r="B225">
        <v>3</v>
      </c>
      <c r="C225">
        <v>25642</v>
      </c>
      <c r="D225">
        <v>1970.2027</v>
      </c>
      <c r="E225">
        <v>323.43</v>
      </c>
      <c r="F225">
        <v>323.93</v>
      </c>
      <c r="G225">
        <v>323.58999999999997</v>
      </c>
      <c r="H225">
        <v>324.08</v>
      </c>
      <c r="I225">
        <v>323.43</v>
      </c>
      <c r="J225">
        <v>323.93</v>
      </c>
    </row>
    <row r="226" spans="1:10" x14ac:dyDescent="0.3">
      <c r="A226">
        <v>1970</v>
      </c>
      <c r="B226">
        <v>4</v>
      </c>
      <c r="C226">
        <v>25673</v>
      </c>
      <c r="D226">
        <v>1970.2877000000001</v>
      </c>
      <c r="E226">
        <v>323.67</v>
      </c>
      <c r="F226">
        <v>324.14999999999998</v>
      </c>
      <c r="G226">
        <v>323.7</v>
      </c>
      <c r="H226">
        <v>324.17</v>
      </c>
      <c r="I226">
        <v>323.67</v>
      </c>
      <c r="J226">
        <v>324.14999999999998</v>
      </c>
    </row>
    <row r="227" spans="1:10" x14ac:dyDescent="0.3">
      <c r="A227">
        <v>1970</v>
      </c>
      <c r="B227">
        <v>5</v>
      </c>
      <c r="C227">
        <v>25703</v>
      </c>
      <c r="D227">
        <v>1970.3698999999999</v>
      </c>
      <c r="E227">
        <v>323.77999999999997</v>
      </c>
      <c r="F227">
        <v>324.14999999999998</v>
      </c>
      <c r="G227">
        <v>323.88</v>
      </c>
      <c r="H227">
        <v>324.25</v>
      </c>
      <c r="I227">
        <v>323.77999999999997</v>
      </c>
      <c r="J227">
        <v>324.14999999999998</v>
      </c>
    </row>
    <row r="228" spans="1:10" x14ac:dyDescent="0.3">
      <c r="A228">
        <v>1970</v>
      </c>
      <c r="B228">
        <v>6</v>
      </c>
      <c r="C228">
        <v>25734</v>
      </c>
      <c r="D228">
        <v>1970.4548</v>
      </c>
      <c r="E228">
        <v>324.18</v>
      </c>
      <c r="F228">
        <v>324.41000000000003</v>
      </c>
      <c r="G228">
        <v>324.10000000000002</v>
      </c>
      <c r="H228">
        <v>324.33999999999997</v>
      </c>
      <c r="I228">
        <v>324.18</v>
      </c>
      <c r="J228">
        <v>324.41000000000003</v>
      </c>
    </row>
    <row r="229" spans="1:10" x14ac:dyDescent="0.3">
      <c r="A229">
        <v>1970</v>
      </c>
      <c r="B229">
        <v>7</v>
      </c>
      <c r="C229">
        <v>25764</v>
      </c>
      <c r="D229">
        <v>1970.537</v>
      </c>
      <c r="E229">
        <v>324.47000000000003</v>
      </c>
      <c r="F229">
        <v>324.44</v>
      </c>
      <c r="G229">
        <v>324.45</v>
      </c>
      <c r="H229">
        <v>324.42</v>
      </c>
      <c r="I229">
        <v>324.47000000000003</v>
      </c>
      <c r="J229">
        <v>324.44</v>
      </c>
    </row>
    <row r="230" spans="1:10" x14ac:dyDescent="0.3">
      <c r="A230">
        <v>1970</v>
      </c>
      <c r="B230">
        <v>8</v>
      </c>
      <c r="C230">
        <v>25795</v>
      </c>
      <c r="D230">
        <v>1970.6219000000001</v>
      </c>
      <c r="E230">
        <v>324.70999999999998</v>
      </c>
      <c r="F230">
        <v>324.37</v>
      </c>
      <c r="G230">
        <v>324.83999999999997</v>
      </c>
      <c r="H230">
        <v>324.5</v>
      </c>
      <c r="I230">
        <v>324.70999999999998</v>
      </c>
      <c r="J230">
        <v>324.37</v>
      </c>
    </row>
    <row r="231" spans="1:10" x14ac:dyDescent="0.3">
      <c r="A231">
        <v>1970</v>
      </c>
      <c r="B231">
        <v>9</v>
      </c>
      <c r="C231">
        <v>25826</v>
      </c>
      <c r="D231">
        <v>1970.7067999999999</v>
      </c>
      <c r="E231">
        <v>325.43</v>
      </c>
      <c r="F231">
        <v>324.92</v>
      </c>
      <c r="G231">
        <v>325.10000000000002</v>
      </c>
      <c r="H231">
        <v>324.58</v>
      </c>
      <c r="I231">
        <v>325.43</v>
      </c>
      <c r="J231">
        <v>324.92</v>
      </c>
    </row>
    <row r="232" spans="1:10" x14ac:dyDescent="0.3">
      <c r="A232">
        <v>1970</v>
      </c>
      <c r="B232">
        <v>10</v>
      </c>
      <c r="C232">
        <v>25856</v>
      </c>
      <c r="D232">
        <v>1970.789</v>
      </c>
      <c r="E232">
        <v>325.2</v>
      </c>
      <c r="F232">
        <v>324.67</v>
      </c>
      <c r="G232">
        <v>325.19</v>
      </c>
      <c r="H232">
        <v>324.66000000000003</v>
      </c>
      <c r="I232">
        <v>325.2</v>
      </c>
      <c r="J232">
        <v>324.67</v>
      </c>
    </row>
    <row r="233" spans="1:10" x14ac:dyDescent="0.3">
      <c r="A233">
        <v>1970</v>
      </c>
      <c r="B233">
        <v>11</v>
      </c>
      <c r="C233">
        <v>25887</v>
      </c>
      <c r="D233">
        <v>1970.874</v>
      </c>
      <c r="E233">
        <v>325.23</v>
      </c>
      <c r="F233">
        <v>324.83</v>
      </c>
      <c r="G233">
        <v>325.14</v>
      </c>
      <c r="H233">
        <v>324.74</v>
      </c>
      <c r="I233">
        <v>325.23</v>
      </c>
      <c r="J233">
        <v>324.83</v>
      </c>
    </row>
    <row r="234" spans="1:10" x14ac:dyDescent="0.3">
      <c r="A234">
        <v>1970</v>
      </c>
      <c r="B234">
        <v>12</v>
      </c>
      <c r="C234">
        <v>25917</v>
      </c>
      <c r="D234">
        <v>1970.9562000000001</v>
      </c>
      <c r="E234">
        <v>-99.99</v>
      </c>
      <c r="F234">
        <v>-99.99</v>
      </c>
      <c r="G234">
        <v>324.99</v>
      </c>
      <c r="H234">
        <v>324.81</v>
      </c>
      <c r="I234">
        <v>324.99</v>
      </c>
      <c r="J234">
        <v>324.81</v>
      </c>
    </row>
    <row r="235" spans="1:10" x14ac:dyDescent="0.3">
      <c r="A235">
        <v>1971</v>
      </c>
      <c r="B235">
        <v>1</v>
      </c>
      <c r="C235">
        <v>25948</v>
      </c>
      <c r="D235">
        <v>1971.0410999999999</v>
      </c>
      <c r="E235">
        <v>324.8</v>
      </c>
      <c r="F235">
        <v>324.89</v>
      </c>
      <c r="G235">
        <v>324.81</v>
      </c>
      <c r="H235">
        <v>324.89</v>
      </c>
      <c r="I235">
        <v>324.8</v>
      </c>
      <c r="J235">
        <v>324.89</v>
      </c>
    </row>
    <row r="236" spans="1:10" x14ac:dyDescent="0.3">
      <c r="A236">
        <v>1971</v>
      </c>
      <c r="B236">
        <v>2</v>
      </c>
      <c r="C236">
        <v>25979</v>
      </c>
      <c r="D236">
        <v>1971.126</v>
      </c>
      <c r="E236">
        <v>324.60000000000002</v>
      </c>
      <c r="F236">
        <v>324.95</v>
      </c>
      <c r="G236">
        <v>324.63</v>
      </c>
      <c r="H236">
        <v>324.98</v>
      </c>
      <c r="I236">
        <v>324.60000000000002</v>
      </c>
      <c r="J236">
        <v>324.95</v>
      </c>
    </row>
    <row r="237" spans="1:10" x14ac:dyDescent="0.3">
      <c r="A237">
        <v>1971</v>
      </c>
      <c r="B237">
        <v>3</v>
      </c>
      <c r="C237">
        <v>26007</v>
      </c>
      <c r="D237">
        <v>1971.2027</v>
      </c>
      <c r="E237">
        <v>324.33999999999997</v>
      </c>
      <c r="F237">
        <v>324.83999999999997</v>
      </c>
      <c r="G237">
        <v>324.56</v>
      </c>
      <c r="H237">
        <v>325.06</v>
      </c>
      <c r="I237">
        <v>324.33999999999997</v>
      </c>
      <c r="J237">
        <v>324.83999999999997</v>
      </c>
    </row>
    <row r="238" spans="1:10" x14ac:dyDescent="0.3">
      <c r="A238">
        <v>1971</v>
      </c>
      <c r="B238">
        <v>4</v>
      </c>
      <c r="C238">
        <v>26038</v>
      </c>
      <c r="D238">
        <v>1971.2877000000001</v>
      </c>
      <c r="E238">
        <v>324.49</v>
      </c>
      <c r="F238">
        <v>324.95999999999998</v>
      </c>
      <c r="G238">
        <v>324.69</v>
      </c>
      <c r="H238">
        <v>325.16000000000003</v>
      </c>
      <c r="I238">
        <v>324.49</v>
      </c>
      <c r="J238">
        <v>324.95999999999998</v>
      </c>
    </row>
    <row r="239" spans="1:10" x14ac:dyDescent="0.3">
      <c r="A239">
        <v>1971</v>
      </c>
      <c r="B239">
        <v>5</v>
      </c>
      <c r="C239">
        <v>26068</v>
      </c>
      <c r="D239">
        <v>1971.3698999999999</v>
      </c>
      <c r="E239">
        <v>324.67</v>
      </c>
      <c r="F239">
        <v>325.05</v>
      </c>
      <c r="G239">
        <v>324.89</v>
      </c>
      <c r="H239">
        <v>325.27</v>
      </c>
      <c r="I239">
        <v>324.67</v>
      </c>
      <c r="J239">
        <v>325.05</v>
      </c>
    </row>
    <row r="240" spans="1:10" x14ac:dyDescent="0.3">
      <c r="A240">
        <v>1971</v>
      </c>
      <c r="B240">
        <v>6</v>
      </c>
      <c r="C240">
        <v>26099</v>
      </c>
      <c r="D240">
        <v>1971.4548</v>
      </c>
      <c r="E240">
        <v>324.93</v>
      </c>
      <c r="F240">
        <v>325.16000000000003</v>
      </c>
      <c r="G240">
        <v>325.14</v>
      </c>
      <c r="H240">
        <v>325.38</v>
      </c>
      <c r="I240">
        <v>324.93</v>
      </c>
      <c r="J240">
        <v>325.16000000000003</v>
      </c>
    </row>
    <row r="241" spans="1:10" x14ac:dyDescent="0.3">
      <c r="A241">
        <v>1971</v>
      </c>
      <c r="B241">
        <v>7</v>
      </c>
      <c r="C241">
        <v>26129</v>
      </c>
      <c r="D241">
        <v>1971.537</v>
      </c>
      <c r="E241">
        <v>325.14999999999998</v>
      </c>
      <c r="F241">
        <v>325.12</v>
      </c>
      <c r="G241">
        <v>325.52999999999997</v>
      </c>
      <c r="H241">
        <v>325.49</v>
      </c>
      <c r="I241">
        <v>325.14999999999998</v>
      </c>
      <c r="J241">
        <v>325.12</v>
      </c>
    </row>
    <row r="242" spans="1:10" x14ac:dyDescent="0.3">
      <c r="A242">
        <v>1971</v>
      </c>
      <c r="B242">
        <v>8</v>
      </c>
      <c r="C242">
        <v>26160</v>
      </c>
      <c r="D242">
        <v>1971.6219000000001</v>
      </c>
      <c r="E242">
        <v>-99.99</v>
      </c>
      <c r="F242">
        <v>-99.99</v>
      </c>
      <c r="G242">
        <v>325.95</v>
      </c>
      <c r="H242">
        <v>325.61</v>
      </c>
      <c r="I242">
        <v>325.95</v>
      </c>
      <c r="J242">
        <v>325.61</v>
      </c>
    </row>
    <row r="243" spans="1:10" x14ac:dyDescent="0.3">
      <c r="A243">
        <v>1971</v>
      </c>
      <c r="B243">
        <v>9</v>
      </c>
      <c r="C243">
        <v>26191</v>
      </c>
      <c r="D243">
        <v>1971.7067999999999</v>
      </c>
      <c r="E243">
        <v>325.77999999999997</v>
      </c>
      <c r="F243">
        <v>325.27</v>
      </c>
      <c r="G243">
        <v>326.23</v>
      </c>
      <c r="H243">
        <v>325.72000000000003</v>
      </c>
      <c r="I243">
        <v>325.77999999999997</v>
      </c>
      <c r="J243">
        <v>325.27</v>
      </c>
    </row>
    <row r="244" spans="1:10" x14ac:dyDescent="0.3">
      <c r="A244">
        <v>1971</v>
      </c>
      <c r="B244">
        <v>10</v>
      </c>
      <c r="C244">
        <v>26221</v>
      </c>
      <c r="D244">
        <v>1971.789</v>
      </c>
      <c r="E244">
        <v>-99.99</v>
      </c>
      <c r="F244">
        <v>-99.99</v>
      </c>
      <c r="G244">
        <v>326.33999999999997</v>
      </c>
      <c r="H244">
        <v>325.81</v>
      </c>
      <c r="I244">
        <v>326.33999999999997</v>
      </c>
      <c r="J244">
        <v>325.81</v>
      </c>
    </row>
    <row r="245" spans="1:10" x14ac:dyDescent="0.3">
      <c r="A245">
        <v>1971</v>
      </c>
      <c r="B245">
        <v>11</v>
      </c>
      <c r="C245">
        <v>26252</v>
      </c>
      <c r="D245">
        <v>1971.874</v>
      </c>
      <c r="E245">
        <v>328.29</v>
      </c>
      <c r="F245">
        <v>327.89</v>
      </c>
      <c r="G245">
        <v>326.27999999999997</v>
      </c>
      <c r="H245">
        <v>325.88</v>
      </c>
      <c r="I245">
        <v>328.29</v>
      </c>
      <c r="J245">
        <v>327.89</v>
      </c>
    </row>
    <row r="246" spans="1:10" x14ac:dyDescent="0.3">
      <c r="A246">
        <v>1971</v>
      </c>
      <c r="B246">
        <v>12</v>
      </c>
      <c r="C246">
        <v>26282</v>
      </c>
      <c r="D246">
        <v>1971.9562000000001</v>
      </c>
      <c r="E246">
        <v>-99.99</v>
      </c>
      <c r="F246">
        <v>-99.99</v>
      </c>
      <c r="G246">
        <v>326.08999999999997</v>
      </c>
      <c r="H246">
        <v>325.91000000000003</v>
      </c>
      <c r="I246">
        <v>326.08999999999997</v>
      </c>
      <c r="J246">
        <v>325.91000000000003</v>
      </c>
    </row>
    <row r="247" spans="1:10" x14ac:dyDescent="0.3">
      <c r="A247">
        <v>1972</v>
      </c>
      <c r="B247">
        <v>1</v>
      </c>
      <c r="C247">
        <v>26313</v>
      </c>
      <c r="D247">
        <v>1972.0409999999999</v>
      </c>
      <c r="E247">
        <v>-99.99</v>
      </c>
      <c r="F247">
        <v>-99.99</v>
      </c>
      <c r="G247">
        <v>325.83999999999997</v>
      </c>
      <c r="H247">
        <v>325.92</v>
      </c>
      <c r="I247">
        <v>325.83999999999997</v>
      </c>
      <c r="J247">
        <v>325.92</v>
      </c>
    </row>
    <row r="248" spans="1:10" x14ac:dyDescent="0.3">
      <c r="A248">
        <v>1972</v>
      </c>
      <c r="B248">
        <v>2</v>
      </c>
      <c r="C248">
        <v>26344</v>
      </c>
      <c r="D248">
        <v>1972.1257000000001</v>
      </c>
      <c r="E248">
        <v>-99.99</v>
      </c>
      <c r="F248">
        <v>-99.99</v>
      </c>
      <c r="G248">
        <v>325.57</v>
      </c>
      <c r="H248">
        <v>325.92</v>
      </c>
      <c r="I248">
        <v>325.57</v>
      </c>
      <c r="J248">
        <v>325.92</v>
      </c>
    </row>
    <row r="249" spans="1:10" x14ac:dyDescent="0.3">
      <c r="A249">
        <v>1972</v>
      </c>
      <c r="B249">
        <v>3</v>
      </c>
      <c r="C249">
        <v>26373</v>
      </c>
      <c r="D249">
        <v>1972.2049</v>
      </c>
      <c r="E249">
        <v>325.05</v>
      </c>
      <c r="F249">
        <v>325.55</v>
      </c>
      <c r="G249">
        <v>325.41000000000003</v>
      </c>
      <c r="H249">
        <v>325.91000000000003</v>
      </c>
      <c r="I249">
        <v>325.05</v>
      </c>
      <c r="J249">
        <v>325.55</v>
      </c>
    </row>
    <row r="250" spans="1:10" x14ac:dyDescent="0.3">
      <c r="A250">
        <v>1972</v>
      </c>
      <c r="B250">
        <v>4</v>
      </c>
      <c r="C250">
        <v>26404</v>
      </c>
      <c r="D250">
        <v>1972.2896000000001</v>
      </c>
      <c r="E250">
        <v>325.14</v>
      </c>
      <c r="F250">
        <v>325.62</v>
      </c>
      <c r="G250">
        <v>325.43</v>
      </c>
      <c r="H250">
        <v>325.91000000000003</v>
      </c>
      <c r="I250">
        <v>325.14</v>
      </c>
      <c r="J250">
        <v>325.62</v>
      </c>
    </row>
    <row r="251" spans="1:10" x14ac:dyDescent="0.3">
      <c r="A251">
        <v>1972</v>
      </c>
      <c r="B251">
        <v>5</v>
      </c>
      <c r="C251">
        <v>26434</v>
      </c>
      <c r="D251">
        <v>1972.3715999999999</v>
      </c>
      <c r="E251">
        <v>325.29000000000002</v>
      </c>
      <c r="F251">
        <v>325.67</v>
      </c>
      <c r="G251">
        <v>325.54000000000002</v>
      </c>
      <c r="H251">
        <v>325.91000000000003</v>
      </c>
      <c r="I251">
        <v>325.29000000000002</v>
      </c>
      <c r="J251">
        <v>325.67</v>
      </c>
    </row>
    <row r="252" spans="1:10" x14ac:dyDescent="0.3">
      <c r="A252">
        <v>1972</v>
      </c>
      <c r="B252">
        <v>6</v>
      </c>
      <c r="C252">
        <v>26465</v>
      </c>
      <c r="D252">
        <v>1972.4563000000001</v>
      </c>
      <c r="E252">
        <v>325.81</v>
      </c>
      <c r="F252">
        <v>326.04000000000002</v>
      </c>
      <c r="G252">
        <v>325.7</v>
      </c>
      <c r="H252">
        <v>325.94</v>
      </c>
      <c r="I252">
        <v>325.81</v>
      </c>
      <c r="J252">
        <v>326.04000000000002</v>
      </c>
    </row>
    <row r="253" spans="1:10" x14ac:dyDescent="0.3">
      <c r="A253">
        <v>1972</v>
      </c>
      <c r="B253">
        <v>7</v>
      </c>
      <c r="C253">
        <v>26495</v>
      </c>
      <c r="D253">
        <v>1972.5382999999999</v>
      </c>
      <c r="E253">
        <v>326.12</v>
      </c>
      <c r="F253">
        <v>326.08</v>
      </c>
      <c r="G253">
        <v>326.01</v>
      </c>
      <c r="H253">
        <v>325.97000000000003</v>
      </c>
      <c r="I253">
        <v>326.12</v>
      </c>
      <c r="J253">
        <v>326.08</v>
      </c>
    </row>
    <row r="254" spans="1:10" x14ac:dyDescent="0.3">
      <c r="A254">
        <v>1972</v>
      </c>
      <c r="B254">
        <v>8</v>
      </c>
      <c r="C254">
        <v>26526</v>
      </c>
      <c r="D254">
        <v>1972.623</v>
      </c>
      <c r="E254">
        <v>326.10000000000002</v>
      </c>
      <c r="F254">
        <v>325.75</v>
      </c>
      <c r="G254">
        <v>326.38</v>
      </c>
      <c r="H254">
        <v>326.02999999999997</v>
      </c>
      <c r="I254">
        <v>326.10000000000002</v>
      </c>
      <c r="J254">
        <v>325.75</v>
      </c>
    </row>
    <row r="255" spans="1:10" x14ac:dyDescent="0.3">
      <c r="A255">
        <v>1972</v>
      </c>
      <c r="B255">
        <v>9</v>
      </c>
      <c r="C255">
        <v>26557</v>
      </c>
      <c r="D255">
        <v>1972.7076999999999</v>
      </c>
      <c r="E255">
        <v>326.52999999999997</v>
      </c>
      <c r="F255">
        <v>326.02</v>
      </c>
      <c r="G255">
        <v>326.63</v>
      </c>
      <c r="H255">
        <v>326.12</v>
      </c>
      <c r="I255">
        <v>326.52999999999997</v>
      </c>
      <c r="J255">
        <v>326.02</v>
      </c>
    </row>
    <row r="256" spans="1:10" x14ac:dyDescent="0.3">
      <c r="A256">
        <v>1972</v>
      </c>
      <c r="B256">
        <v>10</v>
      </c>
      <c r="C256">
        <v>26587</v>
      </c>
      <c r="D256">
        <v>1972.7896000000001</v>
      </c>
      <c r="E256">
        <v>326.02999999999997</v>
      </c>
      <c r="F256">
        <v>325.49</v>
      </c>
      <c r="G256">
        <v>326.75</v>
      </c>
      <c r="H256">
        <v>326.22000000000003</v>
      </c>
      <c r="I256">
        <v>326.02999999999997</v>
      </c>
      <c r="J256">
        <v>325.49</v>
      </c>
    </row>
    <row r="257" spans="1:10" x14ac:dyDescent="0.3">
      <c r="A257">
        <v>1972</v>
      </c>
      <c r="B257">
        <v>11</v>
      </c>
      <c r="C257">
        <v>26618</v>
      </c>
      <c r="D257">
        <v>1972.8742999999999</v>
      </c>
      <c r="E257">
        <v>326.94</v>
      </c>
      <c r="F257">
        <v>326.54000000000002</v>
      </c>
      <c r="G257">
        <v>326.75</v>
      </c>
      <c r="H257">
        <v>326.35000000000002</v>
      </c>
      <c r="I257">
        <v>326.94</v>
      </c>
      <c r="J257">
        <v>326.54000000000002</v>
      </c>
    </row>
    <row r="258" spans="1:10" x14ac:dyDescent="0.3">
      <c r="A258">
        <v>1972</v>
      </c>
      <c r="B258">
        <v>12</v>
      </c>
      <c r="C258">
        <v>26648</v>
      </c>
      <c r="D258">
        <v>1972.9563000000001</v>
      </c>
      <c r="E258">
        <v>326.81</v>
      </c>
      <c r="F258">
        <v>326.64</v>
      </c>
      <c r="G258">
        <v>326.68</v>
      </c>
      <c r="H258">
        <v>326.5</v>
      </c>
      <c r="I258">
        <v>326.81</v>
      </c>
      <c r="J258">
        <v>326.64</v>
      </c>
    </row>
    <row r="259" spans="1:10" x14ac:dyDescent="0.3">
      <c r="A259">
        <v>1973</v>
      </c>
      <c r="B259">
        <v>1</v>
      </c>
      <c r="C259">
        <v>26679</v>
      </c>
      <c r="D259">
        <v>1973.0410999999999</v>
      </c>
      <c r="E259">
        <v>326.75</v>
      </c>
      <c r="F259">
        <v>326.83</v>
      </c>
      <c r="G259">
        <v>326.58</v>
      </c>
      <c r="H259">
        <v>326.66000000000003</v>
      </c>
      <c r="I259">
        <v>326.75</v>
      </c>
      <c r="J259">
        <v>326.83</v>
      </c>
    </row>
    <row r="260" spans="1:10" x14ac:dyDescent="0.3">
      <c r="A260">
        <v>1973</v>
      </c>
      <c r="B260">
        <v>2</v>
      </c>
      <c r="C260">
        <v>26710</v>
      </c>
      <c r="D260">
        <v>1973.126</v>
      </c>
      <c r="E260">
        <v>326.19</v>
      </c>
      <c r="F260">
        <v>326.54000000000002</v>
      </c>
      <c r="G260">
        <v>326.49</v>
      </c>
      <c r="H260">
        <v>326.83999999999997</v>
      </c>
      <c r="I260">
        <v>326.19</v>
      </c>
      <c r="J260">
        <v>326.54000000000002</v>
      </c>
    </row>
    <row r="261" spans="1:10" x14ac:dyDescent="0.3">
      <c r="A261">
        <v>1973</v>
      </c>
      <c r="B261">
        <v>3</v>
      </c>
      <c r="C261">
        <v>26738</v>
      </c>
      <c r="D261">
        <v>1973.2027</v>
      </c>
      <c r="E261">
        <v>326.35000000000002</v>
      </c>
      <c r="F261">
        <v>326.85000000000002</v>
      </c>
      <c r="G261">
        <v>326.51</v>
      </c>
      <c r="H261">
        <v>327.01</v>
      </c>
      <c r="I261">
        <v>326.35000000000002</v>
      </c>
      <c r="J261">
        <v>326.85000000000002</v>
      </c>
    </row>
    <row r="262" spans="1:10" x14ac:dyDescent="0.3">
      <c r="A262">
        <v>1973</v>
      </c>
      <c r="B262">
        <v>4</v>
      </c>
      <c r="C262">
        <v>26769</v>
      </c>
      <c r="D262">
        <v>1973.2877000000001</v>
      </c>
      <c r="E262">
        <v>326.82</v>
      </c>
      <c r="F262">
        <v>327.3</v>
      </c>
      <c r="G262">
        <v>326.72000000000003</v>
      </c>
      <c r="H262">
        <v>327.2</v>
      </c>
      <c r="I262">
        <v>326.82</v>
      </c>
      <c r="J262">
        <v>327.3</v>
      </c>
    </row>
    <row r="263" spans="1:10" x14ac:dyDescent="0.3">
      <c r="A263">
        <v>1973</v>
      </c>
      <c r="B263">
        <v>5</v>
      </c>
      <c r="C263">
        <v>26799</v>
      </c>
      <c r="D263">
        <v>1973.3698999999999</v>
      </c>
      <c r="E263">
        <v>327.11</v>
      </c>
      <c r="F263">
        <v>327.49</v>
      </c>
      <c r="G263">
        <v>327</v>
      </c>
      <c r="H263">
        <v>327.37</v>
      </c>
      <c r="I263">
        <v>327.11</v>
      </c>
      <c r="J263">
        <v>327.49</v>
      </c>
    </row>
    <row r="264" spans="1:10" x14ac:dyDescent="0.3">
      <c r="A264">
        <v>1973</v>
      </c>
      <c r="B264">
        <v>6</v>
      </c>
      <c r="C264">
        <v>26830</v>
      </c>
      <c r="D264">
        <v>1973.4548</v>
      </c>
      <c r="E264">
        <v>327.43</v>
      </c>
      <c r="F264">
        <v>327.66000000000003</v>
      </c>
      <c r="G264">
        <v>327.31</v>
      </c>
      <c r="H264">
        <v>327.55</v>
      </c>
      <c r="I264">
        <v>327.43</v>
      </c>
      <c r="J264">
        <v>327.66000000000003</v>
      </c>
    </row>
    <row r="265" spans="1:10" x14ac:dyDescent="0.3">
      <c r="A265">
        <v>1973</v>
      </c>
      <c r="B265">
        <v>7</v>
      </c>
      <c r="C265">
        <v>26860</v>
      </c>
      <c r="D265">
        <v>1973.537</v>
      </c>
      <c r="E265">
        <v>327.74</v>
      </c>
      <c r="F265">
        <v>327.7</v>
      </c>
      <c r="G265">
        <v>327.74</v>
      </c>
      <c r="H265">
        <v>327.71</v>
      </c>
      <c r="I265">
        <v>327.74</v>
      </c>
      <c r="J265">
        <v>327.7</v>
      </c>
    </row>
    <row r="266" spans="1:10" x14ac:dyDescent="0.3">
      <c r="A266">
        <v>1973</v>
      </c>
      <c r="B266">
        <v>8</v>
      </c>
      <c r="C266">
        <v>26891</v>
      </c>
      <c r="D266">
        <v>1973.6219000000001</v>
      </c>
      <c r="E266">
        <v>328.4</v>
      </c>
      <c r="F266">
        <v>328.06</v>
      </c>
      <c r="G266">
        <v>328.19</v>
      </c>
      <c r="H266">
        <v>327.85</v>
      </c>
      <c r="I266">
        <v>328.4</v>
      </c>
      <c r="J266">
        <v>328.06</v>
      </c>
    </row>
    <row r="267" spans="1:10" x14ac:dyDescent="0.3">
      <c r="A267">
        <v>1973</v>
      </c>
      <c r="B267">
        <v>9</v>
      </c>
      <c r="C267">
        <v>26922</v>
      </c>
      <c r="D267">
        <v>1973.7067999999999</v>
      </c>
      <c r="E267">
        <v>328.69</v>
      </c>
      <c r="F267">
        <v>328.18</v>
      </c>
      <c r="G267">
        <v>328.49</v>
      </c>
      <c r="H267">
        <v>327.98</v>
      </c>
      <c r="I267">
        <v>328.69</v>
      </c>
      <c r="J267">
        <v>328.18</v>
      </c>
    </row>
    <row r="268" spans="1:10" x14ac:dyDescent="0.3">
      <c r="A268">
        <v>1973</v>
      </c>
      <c r="B268">
        <v>10</v>
      </c>
      <c r="C268">
        <v>26952</v>
      </c>
      <c r="D268">
        <v>1973.789</v>
      </c>
      <c r="E268">
        <v>328.64</v>
      </c>
      <c r="F268">
        <v>328.11</v>
      </c>
      <c r="G268">
        <v>328.62</v>
      </c>
      <c r="H268">
        <v>328.08</v>
      </c>
      <c r="I268">
        <v>328.64</v>
      </c>
      <c r="J268">
        <v>328.11</v>
      </c>
    </row>
    <row r="269" spans="1:10" x14ac:dyDescent="0.3">
      <c r="A269">
        <v>1973</v>
      </c>
      <c r="B269">
        <v>11</v>
      </c>
      <c r="C269">
        <v>26983</v>
      </c>
      <c r="D269">
        <v>1973.874</v>
      </c>
      <c r="E269">
        <v>328.59</v>
      </c>
      <c r="F269">
        <v>328.19</v>
      </c>
      <c r="G269">
        <v>328.57</v>
      </c>
      <c r="H269">
        <v>328.17</v>
      </c>
      <c r="I269">
        <v>328.59</v>
      </c>
      <c r="J269">
        <v>328.19</v>
      </c>
    </row>
    <row r="270" spans="1:10" x14ac:dyDescent="0.3">
      <c r="A270">
        <v>1973</v>
      </c>
      <c r="B270">
        <v>12</v>
      </c>
      <c r="C270">
        <v>27013</v>
      </c>
      <c r="D270">
        <v>1973.9562000000001</v>
      </c>
      <c r="E270">
        <v>328.59</v>
      </c>
      <c r="F270">
        <v>328.41</v>
      </c>
      <c r="G270">
        <v>328.42</v>
      </c>
      <c r="H270">
        <v>328.24</v>
      </c>
      <c r="I270">
        <v>328.59</v>
      </c>
      <c r="J270">
        <v>328.41</v>
      </c>
    </row>
    <row r="271" spans="1:10" x14ac:dyDescent="0.3">
      <c r="A271">
        <v>1974</v>
      </c>
      <c r="B271">
        <v>1</v>
      </c>
      <c r="C271">
        <v>27044</v>
      </c>
      <c r="D271">
        <v>1974.0410999999999</v>
      </c>
      <c r="E271">
        <v>328.3</v>
      </c>
      <c r="F271">
        <v>328.38</v>
      </c>
      <c r="G271">
        <v>328.21</v>
      </c>
      <c r="H271">
        <v>328.3</v>
      </c>
      <c r="I271">
        <v>328.3</v>
      </c>
      <c r="J271">
        <v>328.38</v>
      </c>
    </row>
    <row r="272" spans="1:10" x14ac:dyDescent="0.3">
      <c r="A272">
        <v>1974</v>
      </c>
      <c r="B272">
        <v>2</v>
      </c>
      <c r="C272">
        <v>27075</v>
      </c>
      <c r="D272">
        <v>1974.126</v>
      </c>
      <c r="E272">
        <v>328.08</v>
      </c>
      <c r="F272">
        <v>328.43</v>
      </c>
      <c r="G272">
        <v>327.98</v>
      </c>
      <c r="H272">
        <v>328.34</v>
      </c>
      <c r="I272">
        <v>328.08</v>
      </c>
      <c r="J272">
        <v>328.43</v>
      </c>
    </row>
    <row r="273" spans="1:10" x14ac:dyDescent="0.3">
      <c r="A273">
        <v>1974</v>
      </c>
      <c r="B273">
        <v>3</v>
      </c>
      <c r="C273">
        <v>27103</v>
      </c>
      <c r="D273">
        <v>1974.2027</v>
      </c>
      <c r="E273">
        <v>328.08</v>
      </c>
      <c r="F273">
        <v>328.58</v>
      </c>
      <c r="G273">
        <v>327.87</v>
      </c>
      <c r="H273">
        <v>328.37</v>
      </c>
      <c r="I273">
        <v>328.08</v>
      </c>
      <c r="J273">
        <v>328.58</v>
      </c>
    </row>
    <row r="274" spans="1:10" x14ac:dyDescent="0.3">
      <c r="A274">
        <v>1974</v>
      </c>
      <c r="B274">
        <v>4</v>
      </c>
      <c r="C274">
        <v>27134</v>
      </c>
      <c r="D274">
        <v>1974.2877000000001</v>
      </c>
      <c r="E274">
        <v>327.96</v>
      </c>
      <c r="F274">
        <v>328.44</v>
      </c>
      <c r="G274">
        <v>327.92</v>
      </c>
      <c r="H274">
        <v>328.39</v>
      </c>
      <c r="I274">
        <v>327.96</v>
      </c>
      <c r="J274">
        <v>328.44</v>
      </c>
    </row>
    <row r="275" spans="1:10" x14ac:dyDescent="0.3">
      <c r="A275">
        <v>1974</v>
      </c>
      <c r="B275">
        <v>5</v>
      </c>
      <c r="C275">
        <v>27164</v>
      </c>
      <c r="D275">
        <v>1974.3698999999999</v>
      </c>
      <c r="E275">
        <v>328.01</v>
      </c>
      <c r="F275">
        <v>328.39</v>
      </c>
      <c r="G275">
        <v>328.04</v>
      </c>
      <c r="H275">
        <v>328.41</v>
      </c>
      <c r="I275">
        <v>328.01</v>
      </c>
      <c r="J275">
        <v>328.39</v>
      </c>
    </row>
    <row r="276" spans="1:10" x14ac:dyDescent="0.3">
      <c r="A276">
        <v>1974</v>
      </c>
      <c r="B276">
        <v>6</v>
      </c>
      <c r="C276">
        <v>27195</v>
      </c>
      <c r="D276">
        <v>1974.4548</v>
      </c>
      <c r="E276">
        <v>327.88</v>
      </c>
      <c r="F276">
        <v>328.12</v>
      </c>
      <c r="G276">
        <v>328.21</v>
      </c>
      <c r="H276">
        <v>328.44</v>
      </c>
      <c r="I276">
        <v>327.88</v>
      </c>
      <c r="J276">
        <v>328.12</v>
      </c>
    </row>
    <row r="277" spans="1:10" x14ac:dyDescent="0.3">
      <c r="A277">
        <v>1974</v>
      </c>
      <c r="B277">
        <v>7</v>
      </c>
      <c r="C277">
        <v>27225</v>
      </c>
      <c r="D277">
        <v>1974.537</v>
      </c>
      <c r="E277">
        <v>328.46</v>
      </c>
      <c r="F277">
        <v>328.43</v>
      </c>
      <c r="G277">
        <v>328.51</v>
      </c>
      <c r="H277">
        <v>328.48</v>
      </c>
      <c r="I277">
        <v>328.46</v>
      </c>
      <c r="J277">
        <v>328.43</v>
      </c>
    </row>
    <row r="278" spans="1:10" x14ac:dyDescent="0.3">
      <c r="A278">
        <v>1974</v>
      </c>
      <c r="B278">
        <v>8</v>
      </c>
      <c r="C278">
        <v>27256</v>
      </c>
      <c r="D278">
        <v>1974.6219000000001</v>
      </c>
      <c r="E278">
        <v>328.68</v>
      </c>
      <c r="F278">
        <v>328.34</v>
      </c>
      <c r="G278">
        <v>328.87</v>
      </c>
      <c r="H278">
        <v>328.53</v>
      </c>
      <c r="I278">
        <v>328.68</v>
      </c>
      <c r="J278">
        <v>328.34</v>
      </c>
    </row>
    <row r="279" spans="1:10" x14ac:dyDescent="0.3">
      <c r="A279">
        <v>1974</v>
      </c>
      <c r="B279">
        <v>9</v>
      </c>
      <c r="C279">
        <v>27287</v>
      </c>
      <c r="D279">
        <v>1974.7067999999999</v>
      </c>
      <c r="E279">
        <v>328.94</v>
      </c>
      <c r="F279">
        <v>328.43</v>
      </c>
      <c r="G279">
        <v>329.1</v>
      </c>
      <c r="H279">
        <v>328.59</v>
      </c>
      <c r="I279">
        <v>328.94</v>
      </c>
      <c r="J279">
        <v>328.43</v>
      </c>
    </row>
    <row r="280" spans="1:10" x14ac:dyDescent="0.3">
      <c r="A280">
        <v>1974</v>
      </c>
      <c r="B280">
        <v>10</v>
      </c>
      <c r="C280">
        <v>27317</v>
      </c>
      <c r="D280">
        <v>1974.789</v>
      </c>
      <c r="E280">
        <v>329.04</v>
      </c>
      <c r="F280">
        <v>328.5</v>
      </c>
      <c r="G280">
        <v>329.19</v>
      </c>
      <c r="H280">
        <v>328.66</v>
      </c>
      <c r="I280">
        <v>329.04</v>
      </c>
      <c r="J280">
        <v>328.5</v>
      </c>
    </row>
    <row r="281" spans="1:10" x14ac:dyDescent="0.3">
      <c r="A281">
        <v>1974</v>
      </c>
      <c r="B281">
        <v>11</v>
      </c>
      <c r="C281">
        <v>27348</v>
      </c>
      <c r="D281">
        <v>1974.874</v>
      </c>
      <c r="E281">
        <v>329.11</v>
      </c>
      <c r="F281">
        <v>328.71</v>
      </c>
      <c r="G281">
        <v>329.15</v>
      </c>
      <c r="H281">
        <v>328.75</v>
      </c>
      <c r="I281">
        <v>329.11</v>
      </c>
      <c r="J281">
        <v>328.71</v>
      </c>
    </row>
    <row r="282" spans="1:10" x14ac:dyDescent="0.3">
      <c r="A282">
        <v>1974</v>
      </c>
      <c r="B282">
        <v>12</v>
      </c>
      <c r="C282">
        <v>27378</v>
      </c>
      <c r="D282">
        <v>1974.9562000000001</v>
      </c>
      <c r="E282">
        <v>328.98</v>
      </c>
      <c r="F282">
        <v>328.8</v>
      </c>
      <c r="G282">
        <v>329.02</v>
      </c>
      <c r="H282">
        <v>328.84</v>
      </c>
      <c r="I282">
        <v>328.98</v>
      </c>
      <c r="J282">
        <v>328.8</v>
      </c>
    </row>
    <row r="283" spans="1:10" x14ac:dyDescent="0.3">
      <c r="A283">
        <v>1975</v>
      </c>
      <c r="B283">
        <v>1</v>
      </c>
      <c r="C283">
        <v>27409</v>
      </c>
      <c r="D283">
        <v>1975.0410999999999</v>
      </c>
      <c r="E283">
        <v>328.89</v>
      </c>
      <c r="F283">
        <v>328.98</v>
      </c>
      <c r="G283">
        <v>328.86</v>
      </c>
      <c r="H283">
        <v>328.95</v>
      </c>
      <c r="I283">
        <v>328.89</v>
      </c>
      <c r="J283">
        <v>328.98</v>
      </c>
    </row>
    <row r="284" spans="1:10" x14ac:dyDescent="0.3">
      <c r="A284">
        <v>1975</v>
      </c>
      <c r="B284">
        <v>2</v>
      </c>
      <c r="C284">
        <v>27440</v>
      </c>
      <c r="D284">
        <v>1975.126</v>
      </c>
      <c r="E284">
        <v>328.9</v>
      </c>
      <c r="F284">
        <v>329.25</v>
      </c>
      <c r="G284">
        <v>328.69</v>
      </c>
      <c r="H284">
        <v>329.05</v>
      </c>
      <c r="I284">
        <v>328.9</v>
      </c>
      <c r="J284">
        <v>329.25</v>
      </c>
    </row>
    <row r="285" spans="1:10" x14ac:dyDescent="0.3">
      <c r="A285">
        <v>1975</v>
      </c>
      <c r="B285">
        <v>3</v>
      </c>
      <c r="C285">
        <v>27468</v>
      </c>
      <c r="D285">
        <v>1975.2027</v>
      </c>
      <c r="E285">
        <v>328.85</v>
      </c>
      <c r="F285">
        <v>329.35</v>
      </c>
      <c r="G285">
        <v>328.64</v>
      </c>
      <c r="H285">
        <v>329.14</v>
      </c>
      <c r="I285">
        <v>328.85</v>
      </c>
      <c r="J285">
        <v>329.35</v>
      </c>
    </row>
    <row r="286" spans="1:10" x14ac:dyDescent="0.3">
      <c r="A286">
        <v>1975</v>
      </c>
      <c r="B286">
        <v>4</v>
      </c>
      <c r="C286">
        <v>27499</v>
      </c>
      <c r="D286">
        <v>1975.2877000000001</v>
      </c>
      <c r="E286">
        <v>328.94</v>
      </c>
      <c r="F286">
        <v>329.42</v>
      </c>
      <c r="G286">
        <v>328.76</v>
      </c>
      <c r="H286">
        <v>329.24</v>
      </c>
      <c r="I286">
        <v>328.94</v>
      </c>
      <c r="J286">
        <v>329.42</v>
      </c>
    </row>
    <row r="287" spans="1:10" x14ac:dyDescent="0.3">
      <c r="A287">
        <v>1975</v>
      </c>
      <c r="B287">
        <v>5</v>
      </c>
      <c r="C287">
        <v>27529</v>
      </c>
      <c r="D287">
        <v>1975.3698999999999</v>
      </c>
      <c r="E287">
        <v>328.94</v>
      </c>
      <c r="F287">
        <v>329.31</v>
      </c>
      <c r="G287">
        <v>328.96</v>
      </c>
      <c r="H287">
        <v>329.34</v>
      </c>
      <c r="I287">
        <v>328.94</v>
      </c>
      <c r="J287">
        <v>329.31</v>
      </c>
    </row>
    <row r="288" spans="1:10" x14ac:dyDescent="0.3">
      <c r="A288">
        <v>1975</v>
      </c>
      <c r="B288">
        <v>6</v>
      </c>
      <c r="C288">
        <v>27560</v>
      </c>
      <c r="D288">
        <v>1975.4548</v>
      </c>
      <c r="E288">
        <v>329.07</v>
      </c>
      <c r="F288">
        <v>329.3</v>
      </c>
      <c r="G288">
        <v>329.2</v>
      </c>
      <c r="H288">
        <v>329.44</v>
      </c>
      <c r="I288">
        <v>329.07</v>
      </c>
      <c r="J288">
        <v>329.3</v>
      </c>
    </row>
    <row r="289" spans="1:10" x14ac:dyDescent="0.3">
      <c r="A289">
        <v>1975</v>
      </c>
      <c r="B289">
        <v>7</v>
      </c>
      <c r="C289">
        <v>27590</v>
      </c>
      <c r="D289">
        <v>1975.537</v>
      </c>
      <c r="E289">
        <v>329.35</v>
      </c>
      <c r="F289">
        <v>329.32</v>
      </c>
      <c r="G289">
        <v>329.57</v>
      </c>
      <c r="H289">
        <v>329.53</v>
      </c>
      <c r="I289">
        <v>329.35</v>
      </c>
      <c r="J289">
        <v>329.32</v>
      </c>
    </row>
    <row r="290" spans="1:10" x14ac:dyDescent="0.3">
      <c r="A290">
        <v>1975</v>
      </c>
      <c r="B290">
        <v>8</v>
      </c>
      <c r="C290">
        <v>27621</v>
      </c>
      <c r="D290">
        <v>1975.6219000000001</v>
      </c>
      <c r="E290">
        <v>329.82</v>
      </c>
      <c r="F290">
        <v>329.48</v>
      </c>
      <c r="G290">
        <v>329.98</v>
      </c>
      <c r="H290">
        <v>329.64</v>
      </c>
      <c r="I290">
        <v>329.82</v>
      </c>
      <c r="J290">
        <v>329.48</v>
      </c>
    </row>
    <row r="291" spans="1:10" x14ac:dyDescent="0.3">
      <c r="A291">
        <v>1975</v>
      </c>
      <c r="B291">
        <v>9</v>
      </c>
      <c r="C291">
        <v>27652</v>
      </c>
      <c r="D291">
        <v>1975.7067999999999</v>
      </c>
      <c r="E291">
        <v>330.22</v>
      </c>
      <c r="F291">
        <v>329.71</v>
      </c>
      <c r="G291">
        <v>330.26</v>
      </c>
      <c r="H291">
        <v>329.75</v>
      </c>
      <c r="I291">
        <v>330.22</v>
      </c>
      <c r="J291">
        <v>329.71</v>
      </c>
    </row>
    <row r="292" spans="1:10" x14ac:dyDescent="0.3">
      <c r="A292">
        <v>1975</v>
      </c>
      <c r="B292">
        <v>10</v>
      </c>
      <c r="C292">
        <v>27682</v>
      </c>
      <c r="D292">
        <v>1975.789</v>
      </c>
      <c r="E292">
        <v>330.56</v>
      </c>
      <c r="F292">
        <v>330.02</v>
      </c>
      <c r="G292">
        <v>330.38</v>
      </c>
      <c r="H292">
        <v>329.85</v>
      </c>
      <c r="I292">
        <v>330.56</v>
      </c>
      <c r="J292">
        <v>330.02</v>
      </c>
    </row>
    <row r="293" spans="1:10" x14ac:dyDescent="0.3">
      <c r="A293">
        <v>1975</v>
      </c>
      <c r="B293">
        <v>11</v>
      </c>
      <c r="C293">
        <v>27713</v>
      </c>
      <c r="D293">
        <v>1975.874</v>
      </c>
      <c r="E293">
        <v>330.46</v>
      </c>
      <c r="F293">
        <v>330.06</v>
      </c>
      <c r="G293">
        <v>330.35</v>
      </c>
      <c r="H293">
        <v>329.95</v>
      </c>
      <c r="I293">
        <v>330.46</v>
      </c>
      <c r="J293">
        <v>330.06</v>
      </c>
    </row>
    <row r="294" spans="1:10" x14ac:dyDescent="0.3">
      <c r="A294">
        <v>1975</v>
      </c>
      <c r="B294">
        <v>12</v>
      </c>
      <c r="C294">
        <v>27743</v>
      </c>
      <c r="D294">
        <v>1975.9562000000001</v>
      </c>
      <c r="E294">
        <v>330.27</v>
      </c>
      <c r="F294">
        <v>330.09</v>
      </c>
      <c r="G294">
        <v>330.21</v>
      </c>
      <c r="H294">
        <v>330.04</v>
      </c>
      <c r="I294">
        <v>330.27</v>
      </c>
      <c r="J294">
        <v>330.09</v>
      </c>
    </row>
    <row r="295" spans="1:10" x14ac:dyDescent="0.3">
      <c r="A295">
        <v>1976</v>
      </c>
      <c r="B295">
        <v>1</v>
      </c>
      <c r="C295">
        <v>27774</v>
      </c>
      <c r="D295">
        <v>1976.0409999999999</v>
      </c>
      <c r="E295">
        <v>330.3</v>
      </c>
      <c r="F295">
        <v>330.38</v>
      </c>
      <c r="G295">
        <v>330.04</v>
      </c>
      <c r="H295">
        <v>330.12</v>
      </c>
      <c r="I295">
        <v>330.3</v>
      </c>
      <c r="J295">
        <v>330.38</v>
      </c>
    </row>
    <row r="296" spans="1:10" x14ac:dyDescent="0.3">
      <c r="A296">
        <v>1976</v>
      </c>
      <c r="B296">
        <v>2</v>
      </c>
      <c r="C296">
        <v>27805</v>
      </c>
      <c r="D296">
        <v>1976.1257000000001</v>
      </c>
      <c r="E296">
        <v>330.01</v>
      </c>
      <c r="F296">
        <v>330.37</v>
      </c>
      <c r="G296">
        <v>329.85</v>
      </c>
      <c r="H296">
        <v>330.2</v>
      </c>
      <c r="I296">
        <v>330.01</v>
      </c>
      <c r="J296">
        <v>330.37</v>
      </c>
    </row>
    <row r="297" spans="1:10" x14ac:dyDescent="0.3">
      <c r="A297">
        <v>1976</v>
      </c>
      <c r="B297">
        <v>3</v>
      </c>
      <c r="C297">
        <v>27834</v>
      </c>
      <c r="D297">
        <v>1976.2049</v>
      </c>
      <c r="E297">
        <v>329.91</v>
      </c>
      <c r="F297">
        <v>330.42</v>
      </c>
      <c r="G297">
        <v>329.76</v>
      </c>
      <c r="H297">
        <v>330.27</v>
      </c>
      <c r="I297">
        <v>329.91</v>
      </c>
      <c r="J297">
        <v>330.42</v>
      </c>
    </row>
    <row r="298" spans="1:10" x14ac:dyDescent="0.3">
      <c r="A298">
        <v>1976</v>
      </c>
      <c r="B298">
        <v>4</v>
      </c>
      <c r="C298">
        <v>27865</v>
      </c>
      <c r="D298">
        <v>1976.2896000000001</v>
      </c>
      <c r="E298">
        <v>329.63</v>
      </c>
      <c r="F298">
        <v>330.11</v>
      </c>
      <c r="G298">
        <v>329.87</v>
      </c>
      <c r="H298">
        <v>330.34</v>
      </c>
      <c r="I298">
        <v>329.63</v>
      </c>
      <c r="J298">
        <v>330.11</v>
      </c>
    </row>
    <row r="299" spans="1:10" x14ac:dyDescent="0.3">
      <c r="A299">
        <v>1976</v>
      </c>
      <c r="B299">
        <v>5</v>
      </c>
      <c r="C299">
        <v>27895</v>
      </c>
      <c r="D299">
        <v>1976.3715999999999</v>
      </c>
      <c r="E299">
        <v>329.93</v>
      </c>
      <c r="F299">
        <v>330.31</v>
      </c>
      <c r="G299">
        <v>330.05</v>
      </c>
      <c r="H299">
        <v>330.42</v>
      </c>
      <c r="I299">
        <v>329.93</v>
      </c>
      <c r="J299">
        <v>330.31</v>
      </c>
    </row>
    <row r="300" spans="1:10" x14ac:dyDescent="0.3">
      <c r="A300">
        <v>1976</v>
      </c>
      <c r="B300">
        <v>6</v>
      </c>
      <c r="C300">
        <v>27926</v>
      </c>
      <c r="D300">
        <v>1976.4563000000001</v>
      </c>
      <c r="E300">
        <v>329.98</v>
      </c>
      <c r="F300">
        <v>330.21</v>
      </c>
      <c r="G300">
        <v>330.28</v>
      </c>
      <c r="H300">
        <v>330.51</v>
      </c>
      <c r="I300">
        <v>329.98</v>
      </c>
      <c r="J300">
        <v>330.21</v>
      </c>
    </row>
    <row r="301" spans="1:10" x14ac:dyDescent="0.3">
      <c r="A301">
        <v>1976</v>
      </c>
      <c r="B301">
        <v>7</v>
      </c>
      <c r="C301">
        <v>27956</v>
      </c>
      <c r="D301">
        <v>1976.5382999999999</v>
      </c>
      <c r="E301">
        <v>330.46</v>
      </c>
      <c r="F301">
        <v>330.42</v>
      </c>
      <c r="G301">
        <v>330.65</v>
      </c>
      <c r="H301">
        <v>330.61</v>
      </c>
      <c r="I301">
        <v>330.46</v>
      </c>
      <c r="J301">
        <v>330.42</v>
      </c>
    </row>
    <row r="302" spans="1:10" x14ac:dyDescent="0.3">
      <c r="A302">
        <v>1976</v>
      </c>
      <c r="B302">
        <v>8</v>
      </c>
      <c r="C302">
        <v>27987</v>
      </c>
      <c r="D302">
        <v>1976.623</v>
      </c>
      <c r="E302">
        <v>331</v>
      </c>
      <c r="F302">
        <v>330.66</v>
      </c>
      <c r="G302">
        <v>331.06</v>
      </c>
      <c r="H302">
        <v>330.72</v>
      </c>
      <c r="I302">
        <v>331</v>
      </c>
      <c r="J302">
        <v>330.66</v>
      </c>
    </row>
    <row r="303" spans="1:10" x14ac:dyDescent="0.3">
      <c r="A303">
        <v>1976</v>
      </c>
      <c r="B303">
        <v>9</v>
      </c>
      <c r="C303">
        <v>28018</v>
      </c>
      <c r="D303">
        <v>1976.7076999999999</v>
      </c>
      <c r="E303">
        <v>331.39</v>
      </c>
      <c r="F303">
        <v>330.87</v>
      </c>
      <c r="G303">
        <v>331.35</v>
      </c>
      <c r="H303">
        <v>330.83</v>
      </c>
      <c r="I303">
        <v>331.39</v>
      </c>
      <c r="J303">
        <v>330.87</v>
      </c>
    </row>
    <row r="304" spans="1:10" x14ac:dyDescent="0.3">
      <c r="A304">
        <v>1976</v>
      </c>
      <c r="B304">
        <v>10</v>
      </c>
      <c r="C304">
        <v>28048</v>
      </c>
      <c r="D304">
        <v>1976.7896000000001</v>
      </c>
      <c r="E304">
        <v>331.71</v>
      </c>
      <c r="F304">
        <v>331.18</v>
      </c>
      <c r="G304">
        <v>331.48</v>
      </c>
      <c r="H304">
        <v>330.95</v>
      </c>
      <c r="I304">
        <v>331.71</v>
      </c>
      <c r="J304">
        <v>331.18</v>
      </c>
    </row>
    <row r="305" spans="1:10" x14ac:dyDescent="0.3">
      <c r="A305">
        <v>1976</v>
      </c>
      <c r="B305">
        <v>11</v>
      </c>
      <c r="C305">
        <v>28079</v>
      </c>
      <c r="D305">
        <v>1976.8742999999999</v>
      </c>
      <c r="E305">
        <v>331.73</v>
      </c>
      <c r="F305">
        <v>331.33</v>
      </c>
      <c r="G305">
        <v>331.47</v>
      </c>
      <c r="H305">
        <v>331.07</v>
      </c>
      <c r="I305">
        <v>331.73</v>
      </c>
      <c r="J305">
        <v>331.33</v>
      </c>
    </row>
    <row r="306" spans="1:10" x14ac:dyDescent="0.3">
      <c r="A306">
        <v>1976</v>
      </c>
      <c r="B306">
        <v>12</v>
      </c>
      <c r="C306">
        <v>28109</v>
      </c>
      <c r="D306">
        <v>1976.9563000000001</v>
      </c>
      <c r="E306">
        <v>331.42</v>
      </c>
      <c r="F306">
        <v>331.24</v>
      </c>
      <c r="G306">
        <v>331.36</v>
      </c>
      <c r="H306">
        <v>331.18</v>
      </c>
      <c r="I306">
        <v>331.42</v>
      </c>
      <c r="J306">
        <v>331.24</v>
      </c>
    </row>
    <row r="307" spans="1:10" x14ac:dyDescent="0.3">
      <c r="A307">
        <v>1977</v>
      </c>
      <c r="B307">
        <v>1</v>
      </c>
      <c r="C307">
        <v>28140</v>
      </c>
      <c r="D307">
        <v>1977.0410999999999</v>
      </c>
      <c r="E307">
        <v>331.26</v>
      </c>
      <c r="F307">
        <v>331.35</v>
      </c>
      <c r="G307">
        <v>331.21</v>
      </c>
      <c r="H307">
        <v>331.29</v>
      </c>
      <c r="I307">
        <v>331.26</v>
      </c>
      <c r="J307">
        <v>331.35</v>
      </c>
    </row>
    <row r="308" spans="1:10" x14ac:dyDescent="0.3">
      <c r="A308">
        <v>1977</v>
      </c>
      <c r="B308">
        <v>2</v>
      </c>
      <c r="C308">
        <v>28171</v>
      </c>
      <c r="D308">
        <v>1977.126</v>
      </c>
      <c r="E308">
        <v>330.99</v>
      </c>
      <c r="F308">
        <v>331.35</v>
      </c>
      <c r="G308">
        <v>331.06</v>
      </c>
      <c r="H308">
        <v>331.42</v>
      </c>
      <c r="I308">
        <v>330.99</v>
      </c>
      <c r="J308">
        <v>331.35</v>
      </c>
    </row>
    <row r="309" spans="1:10" x14ac:dyDescent="0.3">
      <c r="A309">
        <v>1977</v>
      </c>
      <c r="B309">
        <v>3</v>
      </c>
      <c r="C309">
        <v>28199</v>
      </c>
      <c r="D309">
        <v>1977.2027</v>
      </c>
      <c r="E309">
        <v>330.85</v>
      </c>
      <c r="F309">
        <v>331.35</v>
      </c>
      <c r="G309">
        <v>331.03</v>
      </c>
      <c r="H309">
        <v>331.53</v>
      </c>
      <c r="I309">
        <v>330.85</v>
      </c>
      <c r="J309">
        <v>331.35</v>
      </c>
    </row>
    <row r="310" spans="1:10" x14ac:dyDescent="0.3">
      <c r="A310">
        <v>1977</v>
      </c>
      <c r="B310">
        <v>4</v>
      </c>
      <c r="C310">
        <v>28230</v>
      </c>
      <c r="D310">
        <v>1977.2877000000001</v>
      </c>
      <c r="E310">
        <v>331.33</v>
      </c>
      <c r="F310">
        <v>331.8</v>
      </c>
      <c r="G310">
        <v>331.18</v>
      </c>
      <c r="H310">
        <v>331.66</v>
      </c>
      <c r="I310">
        <v>331.33</v>
      </c>
      <c r="J310">
        <v>331.8</v>
      </c>
    </row>
    <row r="311" spans="1:10" x14ac:dyDescent="0.3">
      <c r="A311">
        <v>1977</v>
      </c>
      <c r="B311">
        <v>5</v>
      </c>
      <c r="C311">
        <v>28260</v>
      </c>
      <c r="D311">
        <v>1977.3698999999999</v>
      </c>
      <c r="E311">
        <v>331.4</v>
      </c>
      <c r="F311">
        <v>331.78</v>
      </c>
      <c r="G311">
        <v>331.41</v>
      </c>
      <c r="H311">
        <v>331.79</v>
      </c>
      <c r="I311">
        <v>331.4</v>
      </c>
      <c r="J311">
        <v>331.78</v>
      </c>
    </row>
    <row r="312" spans="1:10" x14ac:dyDescent="0.3">
      <c r="A312">
        <v>1977</v>
      </c>
      <c r="B312">
        <v>6</v>
      </c>
      <c r="C312">
        <v>28291</v>
      </c>
      <c r="D312">
        <v>1977.4548</v>
      </c>
      <c r="E312">
        <v>331.62</v>
      </c>
      <c r="F312">
        <v>331.86</v>
      </c>
      <c r="G312">
        <v>331.7</v>
      </c>
      <c r="H312">
        <v>331.94</v>
      </c>
      <c r="I312">
        <v>331.62</v>
      </c>
      <c r="J312">
        <v>331.86</v>
      </c>
    </row>
    <row r="313" spans="1:10" x14ac:dyDescent="0.3">
      <c r="A313">
        <v>1977</v>
      </c>
      <c r="B313">
        <v>7</v>
      </c>
      <c r="C313">
        <v>28321</v>
      </c>
      <c r="D313">
        <v>1977.537</v>
      </c>
      <c r="E313">
        <v>332.05</v>
      </c>
      <c r="F313">
        <v>332.02</v>
      </c>
      <c r="G313">
        <v>332.11</v>
      </c>
      <c r="H313">
        <v>332.08</v>
      </c>
      <c r="I313">
        <v>332.05</v>
      </c>
      <c r="J313">
        <v>332.02</v>
      </c>
    </row>
    <row r="314" spans="1:10" x14ac:dyDescent="0.3">
      <c r="A314">
        <v>1977</v>
      </c>
      <c r="B314">
        <v>8</v>
      </c>
      <c r="C314">
        <v>28352</v>
      </c>
      <c r="D314">
        <v>1977.6219000000001</v>
      </c>
      <c r="E314">
        <v>332.45</v>
      </c>
      <c r="F314">
        <v>332.1</v>
      </c>
      <c r="G314">
        <v>332.58</v>
      </c>
      <c r="H314">
        <v>332.24</v>
      </c>
      <c r="I314">
        <v>332.45</v>
      </c>
      <c r="J314">
        <v>332.1</v>
      </c>
    </row>
    <row r="315" spans="1:10" x14ac:dyDescent="0.3">
      <c r="A315">
        <v>1977</v>
      </c>
      <c r="B315">
        <v>9</v>
      </c>
      <c r="C315">
        <v>28383</v>
      </c>
      <c r="D315">
        <v>1977.7067999999999</v>
      </c>
      <c r="E315">
        <v>332.86</v>
      </c>
      <c r="F315">
        <v>332.35</v>
      </c>
      <c r="G315">
        <v>332.91</v>
      </c>
      <c r="H315">
        <v>332.39</v>
      </c>
      <c r="I315">
        <v>332.86</v>
      </c>
      <c r="J315">
        <v>332.35</v>
      </c>
    </row>
    <row r="316" spans="1:10" x14ac:dyDescent="0.3">
      <c r="A316">
        <v>1977</v>
      </c>
      <c r="B316">
        <v>10</v>
      </c>
      <c r="C316">
        <v>28413</v>
      </c>
      <c r="D316">
        <v>1977.789</v>
      </c>
      <c r="E316">
        <v>333.09</v>
      </c>
      <c r="F316">
        <v>332.56</v>
      </c>
      <c r="G316">
        <v>333.08</v>
      </c>
      <c r="H316">
        <v>332.55</v>
      </c>
      <c r="I316">
        <v>333.09</v>
      </c>
      <c r="J316">
        <v>332.56</v>
      </c>
    </row>
    <row r="317" spans="1:10" x14ac:dyDescent="0.3">
      <c r="A317">
        <v>1977</v>
      </c>
      <c r="B317">
        <v>11</v>
      </c>
      <c r="C317">
        <v>28444</v>
      </c>
      <c r="D317">
        <v>1977.874</v>
      </c>
      <c r="E317">
        <v>333.31</v>
      </c>
      <c r="F317">
        <v>332.9</v>
      </c>
      <c r="G317">
        <v>333.11</v>
      </c>
      <c r="H317">
        <v>332.71</v>
      </c>
      <c r="I317">
        <v>333.31</v>
      </c>
      <c r="J317">
        <v>332.9</v>
      </c>
    </row>
    <row r="318" spans="1:10" x14ac:dyDescent="0.3">
      <c r="A318">
        <v>1977</v>
      </c>
      <c r="B318">
        <v>12</v>
      </c>
      <c r="C318">
        <v>28474</v>
      </c>
      <c r="D318">
        <v>1977.9562000000001</v>
      </c>
      <c r="E318">
        <v>333.18</v>
      </c>
      <c r="F318">
        <v>333</v>
      </c>
      <c r="G318">
        <v>333.03</v>
      </c>
      <c r="H318">
        <v>332.86</v>
      </c>
      <c r="I318">
        <v>333.18</v>
      </c>
      <c r="J318">
        <v>333</v>
      </c>
    </row>
    <row r="319" spans="1:10" x14ac:dyDescent="0.3">
      <c r="A319">
        <v>1978</v>
      </c>
      <c r="B319">
        <v>1</v>
      </c>
      <c r="C319">
        <v>28505</v>
      </c>
      <c r="D319">
        <v>1978.0410999999999</v>
      </c>
      <c r="E319">
        <v>332.83</v>
      </c>
      <c r="F319">
        <v>332.92</v>
      </c>
      <c r="G319">
        <v>332.92</v>
      </c>
      <c r="H319">
        <v>333.01</v>
      </c>
      <c r="I319">
        <v>332.83</v>
      </c>
      <c r="J319">
        <v>332.92</v>
      </c>
    </row>
    <row r="320" spans="1:10" x14ac:dyDescent="0.3">
      <c r="A320">
        <v>1978</v>
      </c>
      <c r="B320">
        <v>2</v>
      </c>
      <c r="C320">
        <v>28536</v>
      </c>
      <c r="D320">
        <v>1978.126</v>
      </c>
      <c r="E320">
        <v>332.71</v>
      </c>
      <c r="F320">
        <v>333.07</v>
      </c>
      <c r="G320">
        <v>332.8</v>
      </c>
      <c r="H320">
        <v>333.15</v>
      </c>
      <c r="I320">
        <v>332.71</v>
      </c>
      <c r="J320">
        <v>333.07</v>
      </c>
    </row>
    <row r="321" spans="1:10" x14ac:dyDescent="0.3">
      <c r="A321">
        <v>1978</v>
      </c>
      <c r="B321">
        <v>3</v>
      </c>
      <c r="C321">
        <v>28564</v>
      </c>
      <c r="D321">
        <v>1978.2027</v>
      </c>
      <c r="E321">
        <v>332.83</v>
      </c>
      <c r="F321">
        <v>333.33</v>
      </c>
      <c r="G321">
        <v>332.77</v>
      </c>
      <c r="H321">
        <v>333.28</v>
      </c>
      <c r="I321">
        <v>332.83</v>
      </c>
      <c r="J321">
        <v>333.33</v>
      </c>
    </row>
    <row r="322" spans="1:10" x14ac:dyDescent="0.3">
      <c r="A322">
        <v>1978</v>
      </c>
      <c r="B322">
        <v>4</v>
      </c>
      <c r="C322">
        <v>28595</v>
      </c>
      <c r="D322">
        <v>1978.2877000000001</v>
      </c>
      <c r="E322">
        <v>332.98</v>
      </c>
      <c r="F322">
        <v>333.45</v>
      </c>
      <c r="G322">
        <v>332.93</v>
      </c>
      <c r="H322">
        <v>333.41</v>
      </c>
      <c r="I322">
        <v>332.98</v>
      </c>
      <c r="J322">
        <v>333.45</v>
      </c>
    </row>
    <row r="323" spans="1:10" x14ac:dyDescent="0.3">
      <c r="A323">
        <v>1978</v>
      </c>
      <c r="B323">
        <v>5</v>
      </c>
      <c r="C323">
        <v>28625</v>
      </c>
      <c r="D323">
        <v>1978.3698999999999</v>
      </c>
      <c r="E323">
        <v>-99.99</v>
      </c>
      <c r="F323">
        <v>-99.99</v>
      </c>
      <c r="G323">
        <v>333.16</v>
      </c>
      <c r="H323">
        <v>333.54</v>
      </c>
      <c r="I323">
        <v>333.16</v>
      </c>
      <c r="J323">
        <v>333.54</v>
      </c>
    </row>
    <row r="324" spans="1:10" x14ac:dyDescent="0.3">
      <c r="A324">
        <v>1978</v>
      </c>
      <c r="B324">
        <v>6</v>
      </c>
      <c r="C324">
        <v>28656</v>
      </c>
      <c r="D324">
        <v>1978.4548</v>
      </c>
      <c r="E324">
        <v>333.37</v>
      </c>
      <c r="F324">
        <v>333.61</v>
      </c>
      <c r="G324">
        <v>333.42</v>
      </c>
      <c r="H324">
        <v>333.66</v>
      </c>
      <c r="I324">
        <v>333.37</v>
      </c>
      <c r="J324">
        <v>333.61</v>
      </c>
    </row>
    <row r="325" spans="1:10" x14ac:dyDescent="0.3">
      <c r="A325">
        <v>1978</v>
      </c>
      <c r="B325">
        <v>7</v>
      </c>
      <c r="C325">
        <v>28686</v>
      </c>
      <c r="D325">
        <v>1978.537</v>
      </c>
      <c r="E325">
        <v>333.82</v>
      </c>
      <c r="F325">
        <v>333.79</v>
      </c>
      <c r="G325">
        <v>333.8</v>
      </c>
      <c r="H325">
        <v>333.77</v>
      </c>
      <c r="I325">
        <v>333.82</v>
      </c>
      <c r="J325">
        <v>333.79</v>
      </c>
    </row>
    <row r="326" spans="1:10" x14ac:dyDescent="0.3">
      <c r="A326">
        <v>1978</v>
      </c>
      <c r="B326">
        <v>8</v>
      </c>
      <c r="C326">
        <v>28717</v>
      </c>
      <c r="D326">
        <v>1978.6219000000001</v>
      </c>
      <c r="E326">
        <v>334.27</v>
      </c>
      <c r="F326">
        <v>333.93</v>
      </c>
      <c r="G326">
        <v>334.22</v>
      </c>
      <c r="H326">
        <v>333.87</v>
      </c>
      <c r="I326">
        <v>334.27</v>
      </c>
      <c r="J326">
        <v>333.93</v>
      </c>
    </row>
    <row r="327" spans="1:10" x14ac:dyDescent="0.3">
      <c r="A327">
        <v>1978</v>
      </c>
      <c r="B327">
        <v>9</v>
      </c>
      <c r="C327">
        <v>28748</v>
      </c>
      <c r="D327">
        <v>1978.7067999999999</v>
      </c>
      <c r="E327">
        <v>334.74</v>
      </c>
      <c r="F327">
        <v>334.22</v>
      </c>
      <c r="G327">
        <v>334.49</v>
      </c>
      <c r="H327">
        <v>333.97</v>
      </c>
      <c r="I327">
        <v>334.74</v>
      </c>
      <c r="J327">
        <v>334.22</v>
      </c>
    </row>
    <row r="328" spans="1:10" x14ac:dyDescent="0.3">
      <c r="A328">
        <v>1978</v>
      </c>
      <c r="B328">
        <v>10</v>
      </c>
      <c r="C328">
        <v>28778</v>
      </c>
      <c r="D328">
        <v>1978.789</v>
      </c>
      <c r="E328">
        <v>334.83</v>
      </c>
      <c r="F328">
        <v>334.29</v>
      </c>
      <c r="G328">
        <v>334.59</v>
      </c>
      <c r="H328">
        <v>334.06</v>
      </c>
      <c r="I328">
        <v>334.83</v>
      </c>
      <c r="J328">
        <v>334.29</v>
      </c>
    </row>
    <row r="329" spans="1:10" x14ac:dyDescent="0.3">
      <c r="A329">
        <v>1978</v>
      </c>
      <c r="B329">
        <v>11</v>
      </c>
      <c r="C329">
        <v>28809</v>
      </c>
      <c r="D329">
        <v>1978.874</v>
      </c>
      <c r="E329">
        <v>334.58</v>
      </c>
      <c r="F329">
        <v>334.17</v>
      </c>
      <c r="G329">
        <v>334.55</v>
      </c>
      <c r="H329">
        <v>334.14</v>
      </c>
      <c r="I329">
        <v>334.58</v>
      </c>
      <c r="J329">
        <v>334.17</v>
      </c>
    </row>
    <row r="330" spans="1:10" x14ac:dyDescent="0.3">
      <c r="A330">
        <v>1978</v>
      </c>
      <c r="B330">
        <v>12</v>
      </c>
      <c r="C330">
        <v>28839</v>
      </c>
      <c r="D330">
        <v>1978.9562000000001</v>
      </c>
      <c r="E330">
        <v>334.3</v>
      </c>
      <c r="F330">
        <v>334.12</v>
      </c>
      <c r="G330">
        <v>334.4</v>
      </c>
      <c r="H330">
        <v>334.22</v>
      </c>
      <c r="I330">
        <v>334.3</v>
      </c>
      <c r="J330">
        <v>334.12</v>
      </c>
    </row>
    <row r="331" spans="1:10" x14ac:dyDescent="0.3">
      <c r="A331">
        <v>1979</v>
      </c>
      <c r="B331">
        <v>1</v>
      </c>
      <c r="C331">
        <v>28870</v>
      </c>
      <c r="D331">
        <v>1979.0410999999999</v>
      </c>
      <c r="E331">
        <v>334.02</v>
      </c>
      <c r="F331">
        <v>334.11</v>
      </c>
      <c r="G331">
        <v>334.23</v>
      </c>
      <c r="H331">
        <v>334.32</v>
      </c>
      <c r="I331">
        <v>334.02</v>
      </c>
      <c r="J331">
        <v>334.11</v>
      </c>
    </row>
    <row r="332" spans="1:10" x14ac:dyDescent="0.3">
      <c r="A332">
        <v>1979</v>
      </c>
      <c r="B332">
        <v>2</v>
      </c>
      <c r="C332">
        <v>28901</v>
      </c>
      <c r="D332">
        <v>1979.126</v>
      </c>
      <c r="E332">
        <v>334.03</v>
      </c>
      <c r="F332">
        <v>334.39</v>
      </c>
      <c r="G332">
        <v>334.06</v>
      </c>
      <c r="H332">
        <v>334.42</v>
      </c>
      <c r="I332">
        <v>334.03</v>
      </c>
      <c r="J332">
        <v>334.39</v>
      </c>
    </row>
    <row r="333" spans="1:10" x14ac:dyDescent="0.3">
      <c r="A333">
        <v>1979</v>
      </c>
      <c r="B333">
        <v>3</v>
      </c>
      <c r="C333">
        <v>28929</v>
      </c>
      <c r="D333">
        <v>1979.2027</v>
      </c>
      <c r="E333">
        <v>333.81</v>
      </c>
      <c r="F333">
        <v>334.32</v>
      </c>
      <c r="G333">
        <v>334.01</v>
      </c>
      <c r="H333">
        <v>334.52</v>
      </c>
      <c r="I333">
        <v>333.81</v>
      </c>
      <c r="J333">
        <v>334.32</v>
      </c>
    </row>
    <row r="334" spans="1:10" x14ac:dyDescent="0.3">
      <c r="A334">
        <v>1979</v>
      </c>
      <c r="B334">
        <v>4</v>
      </c>
      <c r="C334">
        <v>28960</v>
      </c>
      <c r="D334">
        <v>1979.2877000000001</v>
      </c>
      <c r="E334">
        <v>334.17</v>
      </c>
      <c r="F334">
        <v>334.65</v>
      </c>
      <c r="G334">
        <v>334.16</v>
      </c>
      <c r="H334">
        <v>334.64</v>
      </c>
      <c r="I334">
        <v>334.17</v>
      </c>
      <c r="J334">
        <v>334.65</v>
      </c>
    </row>
    <row r="335" spans="1:10" x14ac:dyDescent="0.3">
      <c r="A335">
        <v>1979</v>
      </c>
      <c r="B335">
        <v>5</v>
      </c>
      <c r="C335">
        <v>28990</v>
      </c>
      <c r="D335">
        <v>1979.3698999999999</v>
      </c>
      <c r="E335">
        <v>334.34</v>
      </c>
      <c r="F335">
        <v>334.72</v>
      </c>
      <c r="G335">
        <v>334.39</v>
      </c>
      <c r="H335">
        <v>334.77</v>
      </c>
      <c r="I335">
        <v>334.34</v>
      </c>
      <c r="J335">
        <v>334.72</v>
      </c>
    </row>
    <row r="336" spans="1:10" x14ac:dyDescent="0.3">
      <c r="A336">
        <v>1979</v>
      </c>
      <c r="B336">
        <v>6</v>
      </c>
      <c r="C336">
        <v>29021</v>
      </c>
      <c r="D336">
        <v>1979.4548</v>
      </c>
      <c r="E336">
        <v>334.54</v>
      </c>
      <c r="F336">
        <v>334.77</v>
      </c>
      <c r="G336">
        <v>334.68</v>
      </c>
      <c r="H336">
        <v>334.92</v>
      </c>
      <c r="I336">
        <v>334.54</v>
      </c>
      <c r="J336">
        <v>334.77</v>
      </c>
    </row>
    <row r="337" spans="1:10" x14ac:dyDescent="0.3">
      <c r="A337">
        <v>1979</v>
      </c>
      <c r="B337">
        <v>7</v>
      </c>
      <c r="C337">
        <v>29051</v>
      </c>
      <c r="D337">
        <v>1979.537</v>
      </c>
      <c r="E337">
        <v>335.15</v>
      </c>
      <c r="F337">
        <v>335.12</v>
      </c>
      <c r="G337">
        <v>335.1</v>
      </c>
      <c r="H337">
        <v>335.07</v>
      </c>
      <c r="I337">
        <v>335.15</v>
      </c>
      <c r="J337">
        <v>335.12</v>
      </c>
    </row>
    <row r="338" spans="1:10" x14ac:dyDescent="0.3">
      <c r="A338">
        <v>1979</v>
      </c>
      <c r="B338">
        <v>8</v>
      </c>
      <c r="C338">
        <v>29082</v>
      </c>
      <c r="D338">
        <v>1979.6219000000001</v>
      </c>
      <c r="E338">
        <v>335.71</v>
      </c>
      <c r="F338">
        <v>335.37</v>
      </c>
      <c r="G338">
        <v>335.58</v>
      </c>
      <c r="H338">
        <v>335.24</v>
      </c>
      <c r="I338">
        <v>335.71</v>
      </c>
      <c r="J338">
        <v>335.37</v>
      </c>
    </row>
    <row r="339" spans="1:10" x14ac:dyDescent="0.3">
      <c r="A339">
        <v>1979</v>
      </c>
      <c r="B339">
        <v>9</v>
      </c>
      <c r="C339">
        <v>29113</v>
      </c>
      <c r="D339">
        <v>1979.7067999999999</v>
      </c>
      <c r="E339">
        <v>335.87</v>
      </c>
      <c r="F339">
        <v>335.35</v>
      </c>
      <c r="G339">
        <v>335.93</v>
      </c>
      <c r="H339">
        <v>335.41</v>
      </c>
      <c r="I339">
        <v>335.87</v>
      </c>
      <c r="J339">
        <v>335.35</v>
      </c>
    </row>
    <row r="340" spans="1:10" x14ac:dyDescent="0.3">
      <c r="A340">
        <v>1979</v>
      </c>
      <c r="B340">
        <v>10</v>
      </c>
      <c r="C340">
        <v>29143</v>
      </c>
      <c r="D340">
        <v>1979.789</v>
      </c>
      <c r="E340">
        <v>336</v>
      </c>
      <c r="F340">
        <v>335.47</v>
      </c>
      <c r="G340">
        <v>336.11</v>
      </c>
      <c r="H340">
        <v>335.58</v>
      </c>
      <c r="I340">
        <v>336</v>
      </c>
      <c r="J340">
        <v>335.47</v>
      </c>
    </row>
    <row r="341" spans="1:10" x14ac:dyDescent="0.3">
      <c r="A341">
        <v>1979</v>
      </c>
      <c r="B341">
        <v>11</v>
      </c>
      <c r="C341">
        <v>29174</v>
      </c>
      <c r="D341">
        <v>1979.874</v>
      </c>
      <c r="E341">
        <v>336.37</v>
      </c>
      <c r="F341">
        <v>335.96</v>
      </c>
      <c r="G341">
        <v>336.16</v>
      </c>
      <c r="H341">
        <v>335.75</v>
      </c>
      <c r="I341">
        <v>336.37</v>
      </c>
      <c r="J341">
        <v>335.96</v>
      </c>
    </row>
    <row r="342" spans="1:10" x14ac:dyDescent="0.3">
      <c r="A342">
        <v>1979</v>
      </c>
      <c r="B342">
        <v>12</v>
      </c>
      <c r="C342">
        <v>29204</v>
      </c>
      <c r="D342">
        <v>1979.9562000000001</v>
      </c>
      <c r="E342">
        <v>336.03</v>
      </c>
      <c r="F342">
        <v>335.86</v>
      </c>
      <c r="G342">
        <v>336.11</v>
      </c>
      <c r="H342">
        <v>335.93</v>
      </c>
      <c r="I342">
        <v>336.03</v>
      </c>
      <c r="J342">
        <v>335.86</v>
      </c>
    </row>
    <row r="343" spans="1:10" x14ac:dyDescent="0.3">
      <c r="A343">
        <v>1980</v>
      </c>
      <c r="B343">
        <v>1</v>
      </c>
      <c r="C343">
        <v>29235</v>
      </c>
      <c r="D343">
        <v>1980.0409999999999</v>
      </c>
      <c r="E343">
        <v>336.06</v>
      </c>
      <c r="F343">
        <v>336.14</v>
      </c>
      <c r="G343">
        <v>336.02</v>
      </c>
      <c r="H343">
        <v>336.1</v>
      </c>
      <c r="I343">
        <v>336.06</v>
      </c>
      <c r="J343">
        <v>336.14</v>
      </c>
    </row>
    <row r="344" spans="1:10" x14ac:dyDescent="0.3">
      <c r="A344">
        <v>1980</v>
      </c>
      <c r="B344">
        <v>2</v>
      </c>
      <c r="C344">
        <v>29266</v>
      </c>
      <c r="D344">
        <v>1980.1257000000001</v>
      </c>
      <c r="E344">
        <v>335.75</v>
      </c>
      <c r="F344">
        <v>336.11</v>
      </c>
      <c r="G344">
        <v>335.93</v>
      </c>
      <c r="H344">
        <v>336.28</v>
      </c>
      <c r="I344">
        <v>335.75</v>
      </c>
      <c r="J344">
        <v>336.11</v>
      </c>
    </row>
    <row r="345" spans="1:10" x14ac:dyDescent="0.3">
      <c r="A345">
        <v>1980</v>
      </c>
      <c r="B345">
        <v>3</v>
      </c>
      <c r="C345">
        <v>29295</v>
      </c>
      <c r="D345">
        <v>1980.2049</v>
      </c>
      <c r="E345">
        <v>-99.99</v>
      </c>
      <c r="F345">
        <v>-99.99</v>
      </c>
      <c r="G345">
        <v>335.94</v>
      </c>
      <c r="H345">
        <v>336.45</v>
      </c>
      <c r="I345">
        <v>335.94</v>
      </c>
      <c r="J345">
        <v>336.45</v>
      </c>
    </row>
    <row r="346" spans="1:10" x14ac:dyDescent="0.3">
      <c r="A346">
        <v>1980</v>
      </c>
      <c r="B346">
        <v>4</v>
      </c>
      <c r="C346">
        <v>29326</v>
      </c>
      <c r="D346">
        <v>1980.2896000000001</v>
      </c>
      <c r="E346">
        <v>336.1</v>
      </c>
      <c r="F346">
        <v>336.58</v>
      </c>
      <c r="G346">
        <v>336.14</v>
      </c>
      <c r="H346">
        <v>336.62</v>
      </c>
      <c r="I346">
        <v>336.1</v>
      </c>
      <c r="J346">
        <v>336.58</v>
      </c>
    </row>
    <row r="347" spans="1:10" x14ac:dyDescent="0.3">
      <c r="A347">
        <v>1980</v>
      </c>
      <c r="B347">
        <v>5</v>
      </c>
      <c r="C347">
        <v>29356</v>
      </c>
      <c r="D347">
        <v>1980.3715999999999</v>
      </c>
      <c r="E347">
        <v>336.21</v>
      </c>
      <c r="F347">
        <v>336.59</v>
      </c>
      <c r="G347">
        <v>336.4</v>
      </c>
      <c r="H347">
        <v>336.78</v>
      </c>
      <c r="I347">
        <v>336.21</v>
      </c>
      <c r="J347">
        <v>336.59</v>
      </c>
    </row>
    <row r="348" spans="1:10" x14ac:dyDescent="0.3">
      <c r="A348">
        <v>1980</v>
      </c>
      <c r="B348">
        <v>6</v>
      </c>
      <c r="C348">
        <v>29387</v>
      </c>
      <c r="D348">
        <v>1980.4563000000001</v>
      </c>
      <c r="E348">
        <v>336.9</v>
      </c>
      <c r="F348">
        <v>337.13</v>
      </c>
      <c r="G348">
        <v>336.71</v>
      </c>
      <c r="H348">
        <v>336.94</v>
      </c>
      <c r="I348">
        <v>336.9</v>
      </c>
      <c r="J348">
        <v>337.13</v>
      </c>
    </row>
    <row r="349" spans="1:10" x14ac:dyDescent="0.3">
      <c r="A349">
        <v>1980</v>
      </c>
      <c r="B349">
        <v>7</v>
      </c>
      <c r="C349">
        <v>29417</v>
      </c>
      <c r="D349">
        <v>1980.5382999999999</v>
      </c>
      <c r="E349">
        <v>337.45</v>
      </c>
      <c r="F349">
        <v>337.41</v>
      </c>
      <c r="G349">
        <v>337.12</v>
      </c>
      <c r="H349">
        <v>337.09</v>
      </c>
      <c r="I349">
        <v>337.45</v>
      </c>
      <c r="J349">
        <v>337.41</v>
      </c>
    </row>
    <row r="350" spans="1:10" x14ac:dyDescent="0.3">
      <c r="A350">
        <v>1980</v>
      </c>
      <c r="B350">
        <v>8</v>
      </c>
      <c r="C350">
        <v>29448</v>
      </c>
      <c r="D350">
        <v>1980.623</v>
      </c>
      <c r="E350">
        <v>337.53</v>
      </c>
      <c r="F350">
        <v>337.19</v>
      </c>
      <c r="G350">
        <v>337.57</v>
      </c>
      <c r="H350">
        <v>337.23</v>
      </c>
      <c r="I350">
        <v>337.53</v>
      </c>
      <c r="J350">
        <v>337.19</v>
      </c>
    </row>
    <row r="351" spans="1:10" x14ac:dyDescent="0.3">
      <c r="A351">
        <v>1980</v>
      </c>
      <c r="B351">
        <v>9</v>
      </c>
      <c r="C351">
        <v>29479</v>
      </c>
      <c r="D351">
        <v>1980.7076999999999</v>
      </c>
      <c r="E351">
        <v>337.87</v>
      </c>
      <c r="F351">
        <v>337.35</v>
      </c>
      <c r="G351">
        <v>337.88</v>
      </c>
      <c r="H351">
        <v>337.36</v>
      </c>
      <c r="I351">
        <v>337.87</v>
      </c>
      <c r="J351">
        <v>337.35</v>
      </c>
    </row>
    <row r="352" spans="1:10" x14ac:dyDescent="0.3">
      <c r="A352">
        <v>1980</v>
      </c>
      <c r="B352">
        <v>10</v>
      </c>
      <c r="C352">
        <v>29509</v>
      </c>
      <c r="D352">
        <v>1980.7896000000001</v>
      </c>
      <c r="E352">
        <v>337.9</v>
      </c>
      <c r="F352">
        <v>337.37</v>
      </c>
      <c r="G352">
        <v>338.01</v>
      </c>
      <c r="H352">
        <v>337.48</v>
      </c>
      <c r="I352">
        <v>337.9</v>
      </c>
      <c r="J352">
        <v>337.37</v>
      </c>
    </row>
    <row r="353" spans="1:10" x14ac:dyDescent="0.3">
      <c r="A353">
        <v>1980</v>
      </c>
      <c r="B353">
        <v>11</v>
      </c>
      <c r="C353">
        <v>29540</v>
      </c>
      <c r="D353">
        <v>1980.8742999999999</v>
      </c>
      <c r="E353">
        <v>337.97</v>
      </c>
      <c r="F353">
        <v>337.56</v>
      </c>
      <c r="G353">
        <v>338</v>
      </c>
      <c r="H353">
        <v>337.59</v>
      </c>
      <c r="I353">
        <v>337.97</v>
      </c>
      <c r="J353">
        <v>337.56</v>
      </c>
    </row>
    <row r="354" spans="1:10" x14ac:dyDescent="0.3">
      <c r="A354">
        <v>1980</v>
      </c>
      <c r="B354">
        <v>12</v>
      </c>
      <c r="C354">
        <v>29570</v>
      </c>
      <c r="D354">
        <v>1980.9563000000001</v>
      </c>
      <c r="E354">
        <v>338.04</v>
      </c>
      <c r="F354">
        <v>337.86</v>
      </c>
      <c r="G354">
        <v>337.88</v>
      </c>
      <c r="H354">
        <v>337.7</v>
      </c>
      <c r="I354">
        <v>338.04</v>
      </c>
      <c r="J354">
        <v>337.86</v>
      </c>
    </row>
    <row r="355" spans="1:10" x14ac:dyDescent="0.3">
      <c r="A355">
        <v>1981</v>
      </c>
      <c r="B355">
        <v>1</v>
      </c>
      <c r="C355">
        <v>29601</v>
      </c>
      <c r="D355">
        <v>1981.0410999999999</v>
      </c>
      <c r="E355">
        <v>337.76</v>
      </c>
      <c r="F355">
        <v>337.85</v>
      </c>
      <c r="G355">
        <v>337.71</v>
      </c>
      <c r="H355">
        <v>337.8</v>
      </c>
      <c r="I355">
        <v>337.76</v>
      </c>
      <c r="J355">
        <v>337.85</v>
      </c>
    </row>
    <row r="356" spans="1:10" x14ac:dyDescent="0.3">
      <c r="A356">
        <v>1981</v>
      </c>
      <c r="B356">
        <v>2</v>
      </c>
      <c r="C356">
        <v>29632</v>
      </c>
      <c r="D356">
        <v>1981.126</v>
      </c>
      <c r="E356">
        <v>337.48</v>
      </c>
      <c r="F356">
        <v>337.84</v>
      </c>
      <c r="G356">
        <v>337.54</v>
      </c>
      <c r="H356">
        <v>337.89</v>
      </c>
      <c r="I356">
        <v>337.48</v>
      </c>
      <c r="J356">
        <v>337.84</v>
      </c>
    </row>
    <row r="357" spans="1:10" x14ac:dyDescent="0.3">
      <c r="A357">
        <v>1981</v>
      </c>
      <c r="B357">
        <v>3</v>
      </c>
      <c r="C357">
        <v>29660</v>
      </c>
      <c r="D357">
        <v>1981.2027</v>
      </c>
      <c r="E357">
        <v>337.42</v>
      </c>
      <c r="F357">
        <v>337.92</v>
      </c>
      <c r="G357">
        <v>337.47</v>
      </c>
      <c r="H357">
        <v>337.98</v>
      </c>
      <c r="I357">
        <v>337.42</v>
      </c>
      <c r="J357">
        <v>337.92</v>
      </c>
    </row>
    <row r="358" spans="1:10" x14ac:dyDescent="0.3">
      <c r="A358">
        <v>1981</v>
      </c>
      <c r="B358">
        <v>4</v>
      </c>
      <c r="C358">
        <v>29691</v>
      </c>
      <c r="D358">
        <v>1981.2877000000001</v>
      </c>
      <c r="E358">
        <v>337.53</v>
      </c>
      <c r="F358">
        <v>338.01</v>
      </c>
      <c r="G358">
        <v>337.58</v>
      </c>
      <c r="H358">
        <v>338.06</v>
      </c>
      <c r="I358">
        <v>337.53</v>
      </c>
      <c r="J358">
        <v>338.01</v>
      </c>
    </row>
    <row r="359" spans="1:10" x14ac:dyDescent="0.3">
      <c r="A359">
        <v>1981</v>
      </c>
      <c r="B359">
        <v>5</v>
      </c>
      <c r="C359">
        <v>29721</v>
      </c>
      <c r="D359">
        <v>1981.3698999999999</v>
      </c>
      <c r="E359">
        <v>337.67</v>
      </c>
      <c r="F359">
        <v>338.05</v>
      </c>
      <c r="G359">
        <v>337.76</v>
      </c>
      <c r="H359">
        <v>338.14</v>
      </c>
      <c r="I359">
        <v>337.67</v>
      </c>
      <c r="J359">
        <v>338.05</v>
      </c>
    </row>
    <row r="360" spans="1:10" x14ac:dyDescent="0.3">
      <c r="A360">
        <v>1981</v>
      </c>
      <c r="B360">
        <v>6</v>
      </c>
      <c r="C360">
        <v>29752</v>
      </c>
      <c r="D360">
        <v>1981.4548</v>
      </c>
      <c r="E360">
        <v>338.15</v>
      </c>
      <c r="F360">
        <v>338.39</v>
      </c>
      <c r="G360">
        <v>337.99</v>
      </c>
      <c r="H360">
        <v>338.23</v>
      </c>
      <c r="I360">
        <v>338.15</v>
      </c>
      <c r="J360">
        <v>338.39</v>
      </c>
    </row>
    <row r="361" spans="1:10" x14ac:dyDescent="0.3">
      <c r="A361">
        <v>1981</v>
      </c>
      <c r="B361">
        <v>7</v>
      </c>
      <c r="C361">
        <v>29782</v>
      </c>
      <c r="D361">
        <v>1981.537</v>
      </c>
      <c r="E361">
        <v>338.41</v>
      </c>
      <c r="F361">
        <v>338.38</v>
      </c>
      <c r="G361">
        <v>338.34</v>
      </c>
      <c r="H361">
        <v>338.3</v>
      </c>
      <c r="I361">
        <v>338.41</v>
      </c>
      <c r="J361">
        <v>338.38</v>
      </c>
    </row>
    <row r="362" spans="1:10" x14ac:dyDescent="0.3">
      <c r="A362">
        <v>1981</v>
      </c>
      <c r="B362">
        <v>8</v>
      </c>
      <c r="C362">
        <v>29813</v>
      </c>
      <c r="D362">
        <v>1981.6219000000001</v>
      </c>
      <c r="E362">
        <v>338.76</v>
      </c>
      <c r="F362">
        <v>338.41</v>
      </c>
      <c r="G362">
        <v>338.73</v>
      </c>
      <c r="H362">
        <v>338.38</v>
      </c>
      <c r="I362">
        <v>338.76</v>
      </c>
      <c r="J362">
        <v>338.41</v>
      </c>
    </row>
    <row r="363" spans="1:10" x14ac:dyDescent="0.3">
      <c r="A363">
        <v>1981</v>
      </c>
      <c r="B363">
        <v>9</v>
      </c>
      <c r="C363">
        <v>29844</v>
      </c>
      <c r="D363">
        <v>1981.7067999999999</v>
      </c>
      <c r="E363">
        <v>338.81</v>
      </c>
      <c r="F363">
        <v>338.29</v>
      </c>
      <c r="G363">
        <v>338.98</v>
      </c>
      <c r="H363">
        <v>338.46</v>
      </c>
      <c r="I363">
        <v>338.81</v>
      </c>
      <c r="J363">
        <v>338.29</v>
      </c>
    </row>
    <row r="364" spans="1:10" x14ac:dyDescent="0.3">
      <c r="A364">
        <v>1981</v>
      </c>
      <c r="B364">
        <v>10</v>
      </c>
      <c r="C364">
        <v>29874</v>
      </c>
      <c r="D364">
        <v>1981.789</v>
      </c>
      <c r="E364">
        <v>339.15</v>
      </c>
      <c r="F364">
        <v>338.62</v>
      </c>
      <c r="G364">
        <v>339.08</v>
      </c>
      <c r="H364">
        <v>338.55</v>
      </c>
      <c r="I364">
        <v>339.15</v>
      </c>
      <c r="J364">
        <v>338.62</v>
      </c>
    </row>
    <row r="365" spans="1:10" x14ac:dyDescent="0.3">
      <c r="A365">
        <v>1981</v>
      </c>
      <c r="B365">
        <v>11</v>
      </c>
      <c r="C365">
        <v>29905</v>
      </c>
      <c r="D365">
        <v>1981.874</v>
      </c>
      <c r="E365">
        <v>338.85</v>
      </c>
      <c r="F365">
        <v>338.45</v>
      </c>
      <c r="G365">
        <v>339.04</v>
      </c>
      <c r="H365">
        <v>338.63</v>
      </c>
      <c r="I365">
        <v>338.85</v>
      </c>
      <c r="J365">
        <v>338.45</v>
      </c>
    </row>
    <row r="366" spans="1:10" x14ac:dyDescent="0.3">
      <c r="A366">
        <v>1981</v>
      </c>
      <c r="B366">
        <v>12</v>
      </c>
      <c r="C366">
        <v>29935</v>
      </c>
      <c r="D366">
        <v>1981.9562000000001</v>
      </c>
      <c r="E366">
        <v>338.91</v>
      </c>
      <c r="F366">
        <v>338.73</v>
      </c>
      <c r="G366">
        <v>338.9</v>
      </c>
      <c r="H366">
        <v>338.72</v>
      </c>
      <c r="I366">
        <v>338.91</v>
      </c>
      <c r="J366">
        <v>338.73</v>
      </c>
    </row>
    <row r="367" spans="1:10" x14ac:dyDescent="0.3">
      <c r="A367">
        <v>1982</v>
      </c>
      <c r="B367">
        <v>1</v>
      </c>
      <c r="C367">
        <v>29966</v>
      </c>
      <c r="D367">
        <v>1982.0410999999999</v>
      </c>
      <c r="E367">
        <v>-99.99</v>
      </c>
      <c r="F367">
        <v>-99.99</v>
      </c>
      <c r="G367">
        <v>338.74</v>
      </c>
      <c r="H367">
        <v>338.82</v>
      </c>
      <c r="I367">
        <v>338.74</v>
      </c>
      <c r="J367">
        <v>338.82</v>
      </c>
    </row>
    <row r="368" spans="1:10" x14ac:dyDescent="0.3">
      <c r="A368">
        <v>1982</v>
      </c>
      <c r="B368">
        <v>2</v>
      </c>
      <c r="C368">
        <v>29997</v>
      </c>
      <c r="D368">
        <v>1982.126</v>
      </c>
      <c r="E368">
        <v>338.65</v>
      </c>
      <c r="F368">
        <v>339.01</v>
      </c>
      <c r="G368">
        <v>338.56</v>
      </c>
      <c r="H368">
        <v>338.92</v>
      </c>
      <c r="I368">
        <v>338.65</v>
      </c>
      <c r="J368">
        <v>339.01</v>
      </c>
    </row>
    <row r="369" spans="1:10" x14ac:dyDescent="0.3">
      <c r="A369">
        <v>1982</v>
      </c>
      <c r="B369">
        <v>3</v>
      </c>
      <c r="C369">
        <v>30025</v>
      </c>
      <c r="D369">
        <v>1982.2027</v>
      </c>
      <c r="E369">
        <v>338.38</v>
      </c>
      <c r="F369">
        <v>338.89</v>
      </c>
      <c r="G369">
        <v>338.51</v>
      </c>
      <c r="H369">
        <v>339.02</v>
      </c>
      <c r="I369">
        <v>338.38</v>
      </c>
      <c r="J369">
        <v>338.89</v>
      </c>
    </row>
    <row r="370" spans="1:10" x14ac:dyDescent="0.3">
      <c r="A370">
        <v>1982</v>
      </c>
      <c r="B370">
        <v>4</v>
      </c>
      <c r="C370">
        <v>30056</v>
      </c>
      <c r="D370">
        <v>1982.2877000000001</v>
      </c>
      <c r="E370">
        <v>338.7</v>
      </c>
      <c r="F370">
        <v>339.18</v>
      </c>
      <c r="G370">
        <v>338.64</v>
      </c>
      <c r="H370">
        <v>339.12</v>
      </c>
      <c r="I370">
        <v>338.7</v>
      </c>
      <c r="J370">
        <v>339.18</v>
      </c>
    </row>
    <row r="371" spans="1:10" x14ac:dyDescent="0.3">
      <c r="A371">
        <v>1982</v>
      </c>
      <c r="B371">
        <v>5</v>
      </c>
      <c r="C371">
        <v>30086</v>
      </c>
      <c r="D371">
        <v>1982.3698999999999</v>
      </c>
      <c r="E371">
        <v>338.99</v>
      </c>
      <c r="F371">
        <v>339.37</v>
      </c>
      <c r="G371">
        <v>338.84</v>
      </c>
      <c r="H371">
        <v>339.22</v>
      </c>
      <c r="I371">
        <v>338.99</v>
      </c>
      <c r="J371">
        <v>339.37</v>
      </c>
    </row>
    <row r="372" spans="1:10" x14ac:dyDescent="0.3">
      <c r="A372">
        <v>1982</v>
      </c>
      <c r="B372">
        <v>6</v>
      </c>
      <c r="C372">
        <v>30117</v>
      </c>
      <c r="D372">
        <v>1982.4548</v>
      </c>
      <c r="E372">
        <v>339.18</v>
      </c>
      <c r="F372">
        <v>339.42</v>
      </c>
      <c r="G372">
        <v>339.09</v>
      </c>
      <c r="H372">
        <v>339.33</v>
      </c>
      <c r="I372">
        <v>339.18</v>
      </c>
      <c r="J372">
        <v>339.42</v>
      </c>
    </row>
    <row r="373" spans="1:10" x14ac:dyDescent="0.3">
      <c r="A373">
        <v>1982</v>
      </c>
      <c r="B373">
        <v>7</v>
      </c>
      <c r="C373">
        <v>30147</v>
      </c>
      <c r="D373">
        <v>1982.537</v>
      </c>
      <c r="E373">
        <v>339.33</v>
      </c>
      <c r="F373">
        <v>339.3</v>
      </c>
      <c r="G373">
        <v>339.46</v>
      </c>
      <c r="H373">
        <v>339.43</v>
      </c>
      <c r="I373">
        <v>339.33</v>
      </c>
      <c r="J373">
        <v>339.3</v>
      </c>
    </row>
    <row r="374" spans="1:10" x14ac:dyDescent="0.3">
      <c r="A374">
        <v>1982</v>
      </c>
      <c r="B374">
        <v>8</v>
      </c>
      <c r="C374">
        <v>30178</v>
      </c>
      <c r="D374">
        <v>1982.6219000000001</v>
      </c>
      <c r="E374">
        <v>340.12</v>
      </c>
      <c r="F374">
        <v>339.77</v>
      </c>
      <c r="G374">
        <v>339.88</v>
      </c>
      <c r="H374">
        <v>339.54</v>
      </c>
      <c r="I374">
        <v>340.12</v>
      </c>
      <c r="J374">
        <v>339.77</v>
      </c>
    </row>
    <row r="375" spans="1:10" x14ac:dyDescent="0.3">
      <c r="A375">
        <v>1982</v>
      </c>
      <c r="B375">
        <v>9</v>
      </c>
      <c r="C375">
        <v>30209</v>
      </c>
      <c r="D375">
        <v>1982.7067999999999</v>
      </c>
      <c r="E375">
        <v>340.3</v>
      </c>
      <c r="F375">
        <v>339.78</v>
      </c>
      <c r="G375">
        <v>340.17</v>
      </c>
      <c r="H375">
        <v>339.65</v>
      </c>
      <c r="I375">
        <v>340.3</v>
      </c>
      <c r="J375">
        <v>339.78</v>
      </c>
    </row>
    <row r="376" spans="1:10" x14ac:dyDescent="0.3">
      <c r="A376">
        <v>1982</v>
      </c>
      <c r="B376">
        <v>10</v>
      </c>
      <c r="C376">
        <v>30239</v>
      </c>
      <c r="D376">
        <v>1982.789</v>
      </c>
      <c r="E376">
        <v>340.33</v>
      </c>
      <c r="F376">
        <v>339.79</v>
      </c>
      <c r="G376">
        <v>340.3</v>
      </c>
      <c r="H376">
        <v>339.76</v>
      </c>
      <c r="I376">
        <v>340.33</v>
      </c>
      <c r="J376">
        <v>339.79</v>
      </c>
    </row>
    <row r="377" spans="1:10" x14ac:dyDescent="0.3">
      <c r="A377">
        <v>1982</v>
      </c>
      <c r="B377">
        <v>11</v>
      </c>
      <c r="C377">
        <v>30270</v>
      </c>
      <c r="D377">
        <v>1982.874</v>
      </c>
      <c r="E377">
        <v>340.03</v>
      </c>
      <c r="F377">
        <v>339.63</v>
      </c>
      <c r="G377">
        <v>340.29</v>
      </c>
      <c r="H377">
        <v>339.89</v>
      </c>
      <c r="I377">
        <v>340.03</v>
      </c>
      <c r="J377">
        <v>339.63</v>
      </c>
    </row>
    <row r="378" spans="1:10" x14ac:dyDescent="0.3">
      <c r="A378">
        <v>1982</v>
      </c>
      <c r="B378">
        <v>12</v>
      </c>
      <c r="C378">
        <v>30300</v>
      </c>
      <c r="D378">
        <v>1982.9562000000001</v>
      </c>
      <c r="E378">
        <v>339.95</v>
      </c>
      <c r="F378">
        <v>339.77</v>
      </c>
      <c r="G378">
        <v>340.21</v>
      </c>
      <c r="H378">
        <v>340.03</v>
      </c>
      <c r="I378">
        <v>339.95</v>
      </c>
      <c r="J378">
        <v>339.77</v>
      </c>
    </row>
    <row r="379" spans="1:10" x14ac:dyDescent="0.3">
      <c r="A379">
        <v>1983</v>
      </c>
      <c r="B379">
        <v>1</v>
      </c>
      <c r="C379">
        <v>30331</v>
      </c>
      <c r="D379">
        <v>1983.0410999999999</v>
      </c>
      <c r="E379">
        <v>339.86</v>
      </c>
      <c r="F379">
        <v>339.95</v>
      </c>
      <c r="G379">
        <v>340.1</v>
      </c>
      <c r="H379">
        <v>340.19</v>
      </c>
      <c r="I379">
        <v>339.86</v>
      </c>
      <c r="J379">
        <v>339.95</v>
      </c>
    </row>
    <row r="380" spans="1:10" x14ac:dyDescent="0.3">
      <c r="A380">
        <v>1983</v>
      </c>
      <c r="B380">
        <v>2</v>
      </c>
      <c r="C380">
        <v>30362</v>
      </c>
      <c r="D380">
        <v>1983.126</v>
      </c>
      <c r="E380">
        <v>339.83</v>
      </c>
      <c r="F380">
        <v>340.19</v>
      </c>
      <c r="G380">
        <v>340</v>
      </c>
      <c r="H380">
        <v>340.36</v>
      </c>
      <c r="I380">
        <v>339.83</v>
      </c>
      <c r="J380">
        <v>340.19</v>
      </c>
    </row>
    <row r="381" spans="1:10" x14ac:dyDescent="0.3">
      <c r="A381">
        <v>1983</v>
      </c>
      <c r="B381">
        <v>3</v>
      </c>
      <c r="C381">
        <v>30390</v>
      </c>
      <c r="D381">
        <v>1983.2027</v>
      </c>
      <c r="E381">
        <v>339.84</v>
      </c>
      <c r="F381">
        <v>340.35</v>
      </c>
      <c r="G381">
        <v>340.02</v>
      </c>
      <c r="H381">
        <v>340.53</v>
      </c>
      <c r="I381">
        <v>339.84</v>
      </c>
      <c r="J381">
        <v>340.35</v>
      </c>
    </row>
    <row r="382" spans="1:10" x14ac:dyDescent="0.3">
      <c r="A382">
        <v>1983</v>
      </c>
      <c r="B382">
        <v>4</v>
      </c>
      <c r="C382">
        <v>30421</v>
      </c>
      <c r="D382">
        <v>1983.2877000000001</v>
      </c>
      <c r="E382">
        <v>340.31</v>
      </c>
      <c r="F382">
        <v>340.79</v>
      </c>
      <c r="G382">
        <v>340.24</v>
      </c>
      <c r="H382">
        <v>340.73</v>
      </c>
      <c r="I382">
        <v>340.31</v>
      </c>
      <c r="J382">
        <v>340.79</v>
      </c>
    </row>
    <row r="383" spans="1:10" x14ac:dyDescent="0.3">
      <c r="A383">
        <v>1983</v>
      </c>
      <c r="B383">
        <v>5</v>
      </c>
      <c r="C383">
        <v>30451</v>
      </c>
      <c r="D383">
        <v>1983.3698999999999</v>
      </c>
      <c r="E383">
        <v>340.62</v>
      </c>
      <c r="F383">
        <v>341</v>
      </c>
      <c r="G383">
        <v>340.53</v>
      </c>
      <c r="H383">
        <v>340.92</v>
      </c>
      <c r="I383">
        <v>340.62</v>
      </c>
      <c r="J383">
        <v>341</v>
      </c>
    </row>
    <row r="384" spans="1:10" x14ac:dyDescent="0.3">
      <c r="A384">
        <v>1983</v>
      </c>
      <c r="B384">
        <v>6</v>
      </c>
      <c r="C384">
        <v>30482</v>
      </c>
      <c r="D384">
        <v>1983.4548</v>
      </c>
      <c r="E384">
        <v>340.99</v>
      </c>
      <c r="F384">
        <v>341.23</v>
      </c>
      <c r="G384">
        <v>340.87</v>
      </c>
      <c r="H384">
        <v>341.11</v>
      </c>
      <c r="I384">
        <v>340.99</v>
      </c>
      <c r="J384">
        <v>341.23</v>
      </c>
    </row>
    <row r="385" spans="1:10" x14ac:dyDescent="0.3">
      <c r="A385">
        <v>1983</v>
      </c>
      <c r="B385">
        <v>7</v>
      </c>
      <c r="C385">
        <v>30512</v>
      </c>
      <c r="D385">
        <v>1983.537</v>
      </c>
      <c r="E385">
        <v>341.41</v>
      </c>
      <c r="F385">
        <v>341.38</v>
      </c>
      <c r="G385">
        <v>341.32</v>
      </c>
      <c r="H385">
        <v>341.29</v>
      </c>
      <c r="I385">
        <v>341.41</v>
      </c>
      <c r="J385">
        <v>341.38</v>
      </c>
    </row>
    <row r="386" spans="1:10" x14ac:dyDescent="0.3">
      <c r="A386">
        <v>1983</v>
      </c>
      <c r="B386">
        <v>8</v>
      </c>
      <c r="C386">
        <v>30543</v>
      </c>
      <c r="D386">
        <v>1983.6219000000001</v>
      </c>
      <c r="E386">
        <v>341.87</v>
      </c>
      <c r="F386">
        <v>341.53</v>
      </c>
      <c r="G386">
        <v>341.81</v>
      </c>
      <c r="H386">
        <v>341.46</v>
      </c>
      <c r="I386">
        <v>341.87</v>
      </c>
      <c r="J386">
        <v>341.53</v>
      </c>
    </row>
    <row r="387" spans="1:10" x14ac:dyDescent="0.3">
      <c r="A387">
        <v>1983</v>
      </c>
      <c r="B387">
        <v>9</v>
      </c>
      <c r="C387">
        <v>30574</v>
      </c>
      <c r="D387">
        <v>1983.7067999999999</v>
      </c>
      <c r="E387">
        <v>342.32</v>
      </c>
      <c r="F387">
        <v>341.8</v>
      </c>
      <c r="G387">
        <v>342.15</v>
      </c>
      <c r="H387">
        <v>341.62</v>
      </c>
      <c r="I387">
        <v>342.32</v>
      </c>
      <c r="J387">
        <v>341.8</v>
      </c>
    </row>
    <row r="388" spans="1:10" x14ac:dyDescent="0.3">
      <c r="A388">
        <v>1983</v>
      </c>
      <c r="B388">
        <v>10</v>
      </c>
      <c r="C388">
        <v>30604</v>
      </c>
      <c r="D388">
        <v>1983.789</v>
      </c>
      <c r="E388">
        <v>342.29</v>
      </c>
      <c r="F388">
        <v>341.75</v>
      </c>
      <c r="G388">
        <v>342.3</v>
      </c>
      <c r="H388">
        <v>341.77</v>
      </c>
      <c r="I388">
        <v>342.29</v>
      </c>
      <c r="J388">
        <v>341.75</v>
      </c>
    </row>
    <row r="389" spans="1:10" x14ac:dyDescent="0.3">
      <c r="A389">
        <v>1983</v>
      </c>
      <c r="B389">
        <v>11</v>
      </c>
      <c r="C389">
        <v>30635</v>
      </c>
      <c r="D389">
        <v>1983.874</v>
      </c>
      <c r="E389">
        <v>342.54</v>
      </c>
      <c r="F389">
        <v>342.13</v>
      </c>
      <c r="G389">
        <v>342.3</v>
      </c>
      <c r="H389">
        <v>341.9</v>
      </c>
      <c r="I389">
        <v>342.54</v>
      </c>
      <c r="J389">
        <v>342.13</v>
      </c>
    </row>
    <row r="390" spans="1:10" x14ac:dyDescent="0.3">
      <c r="A390">
        <v>1983</v>
      </c>
      <c r="B390">
        <v>12</v>
      </c>
      <c r="C390">
        <v>30665</v>
      </c>
      <c r="D390">
        <v>1983.9562000000001</v>
      </c>
      <c r="E390">
        <v>342.34</v>
      </c>
      <c r="F390">
        <v>342.17</v>
      </c>
      <c r="G390">
        <v>342.19</v>
      </c>
      <c r="H390">
        <v>342.01</v>
      </c>
      <c r="I390">
        <v>342.34</v>
      </c>
      <c r="J390">
        <v>342.17</v>
      </c>
    </row>
    <row r="391" spans="1:10" x14ac:dyDescent="0.3">
      <c r="A391">
        <v>1984</v>
      </c>
      <c r="B391">
        <v>1</v>
      </c>
      <c r="C391">
        <v>30696</v>
      </c>
      <c r="D391">
        <v>1984.0409999999999</v>
      </c>
      <c r="E391">
        <v>342.04</v>
      </c>
      <c r="F391">
        <v>342.13</v>
      </c>
      <c r="G391">
        <v>342.03</v>
      </c>
      <c r="H391">
        <v>342.12</v>
      </c>
      <c r="I391">
        <v>342.04</v>
      </c>
      <c r="J391">
        <v>342.13</v>
      </c>
    </row>
    <row r="392" spans="1:10" x14ac:dyDescent="0.3">
      <c r="A392">
        <v>1984</v>
      </c>
      <c r="B392">
        <v>2</v>
      </c>
      <c r="C392">
        <v>30727</v>
      </c>
      <c r="D392">
        <v>1984.1257000000001</v>
      </c>
      <c r="E392">
        <v>-99.99</v>
      </c>
      <c r="F392">
        <v>-99.99</v>
      </c>
      <c r="G392">
        <v>341.85</v>
      </c>
      <c r="H392">
        <v>342.21</v>
      </c>
      <c r="I392">
        <v>341.85</v>
      </c>
      <c r="J392">
        <v>342.21</v>
      </c>
    </row>
    <row r="393" spans="1:10" x14ac:dyDescent="0.3">
      <c r="A393">
        <v>1984</v>
      </c>
      <c r="B393">
        <v>3</v>
      </c>
      <c r="C393">
        <v>30756</v>
      </c>
      <c r="D393">
        <v>1984.2049</v>
      </c>
      <c r="E393">
        <v>341.72</v>
      </c>
      <c r="F393">
        <v>342.23</v>
      </c>
      <c r="G393">
        <v>341.78</v>
      </c>
      <c r="H393">
        <v>342.29</v>
      </c>
      <c r="I393">
        <v>341.72</v>
      </c>
      <c r="J393">
        <v>342.23</v>
      </c>
    </row>
    <row r="394" spans="1:10" x14ac:dyDescent="0.3">
      <c r="A394">
        <v>1984</v>
      </c>
      <c r="B394">
        <v>4</v>
      </c>
      <c r="C394">
        <v>30787</v>
      </c>
      <c r="D394">
        <v>1984.2896000000001</v>
      </c>
      <c r="E394">
        <v>341.84</v>
      </c>
      <c r="F394">
        <v>342.32</v>
      </c>
      <c r="G394">
        <v>341.9</v>
      </c>
      <c r="H394">
        <v>342.38</v>
      </c>
      <c r="I394">
        <v>341.84</v>
      </c>
      <c r="J394">
        <v>342.32</v>
      </c>
    </row>
    <row r="395" spans="1:10" x14ac:dyDescent="0.3">
      <c r="A395">
        <v>1984</v>
      </c>
      <c r="B395">
        <v>5</v>
      </c>
      <c r="C395">
        <v>30817</v>
      </c>
      <c r="D395">
        <v>1984.3715999999999</v>
      </c>
      <c r="E395">
        <v>341.86</v>
      </c>
      <c r="F395">
        <v>342.24</v>
      </c>
      <c r="G395">
        <v>342.08</v>
      </c>
      <c r="H395">
        <v>342.46</v>
      </c>
      <c r="I395">
        <v>341.86</v>
      </c>
      <c r="J395">
        <v>342.24</v>
      </c>
    </row>
    <row r="396" spans="1:10" x14ac:dyDescent="0.3">
      <c r="A396">
        <v>1984</v>
      </c>
      <c r="B396">
        <v>6</v>
      </c>
      <c r="C396">
        <v>30848</v>
      </c>
      <c r="D396">
        <v>1984.4563000000001</v>
      </c>
      <c r="E396">
        <v>342.02</v>
      </c>
      <c r="F396">
        <v>342.26</v>
      </c>
      <c r="G396">
        <v>342.31</v>
      </c>
      <c r="H396">
        <v>342.54</v>
      </c>
      <c r="I396">
        <v>342.02</v>
      </c>
      <c r="J396">
        <v>342.26</v>
      </c>
    </row>
    <row r="397" spans="1:10" x14ac:dyDescent="0.3">
      <c r="A397">
        <v>1984</v>
      </c>
      <c r="B397">
        <v>7</v>
      </c>
      <c r="C397">
        <v>30878</v>
      </c>
      <c r="D397">
        <v>1984.5382999999999</v>
      </c>
      <c r="E397">
        <v>342.8</v>
      </c>
      <c r="F397">
        <v>342.76</v>
      </c>
      <c r="G397">
        <v>342.66</v>
      </c>
      <c r="H397">
        <v>342.63</v>
      </c>
      <c r="I397">
        <v>342.8</v>
      </c>
      <c r="J397">
        <v>342.76</v>
      </c>
    </row>
    <row r="398" spans="1:10" x14ac:dyDescent="0.3">
      <c r="A398">
        <v>1984</v>
      </c>
      <c r="B398">
        <v>8</v>
      </c>
      <c r="C398">
        <v>30909</v>
      </c>
      <c r="D398">
        <v>1984.623</v>
      </c>
      <c r="E398">
        <v>343.19</v>
      </c>
      <c r="F398">
        <v>342.84</v>
      </c>
      <c r="G398">
        <v>343.06</v>
      </c>
      <c r="H398">
        <v>342.71</v>
      </c>
      <c r="I398">
        <v>343.19</v>
      </c>
      <c r="J398">
        <v>342.84</v>
      </c>
    </row>
    <row r="399" spans="1:10" x14ac:dyDescent="0.3">
      <c r="A399">
        <v>1984</v>
      </c>
      <c r="B399">
        <v>9</v>
      </c>
      <c r="C399">
        <v>30940</v>
      </c>
      <c r="D399">
        <v>1984.7076999999999</v>
      </c>
      <c r="E399">
        <v>343.45</v>
      </c>
      <c r="F399">
        <v>342.93</v>
      </c>
      <c r="G399">
        <v>343.32</v>
      </c>
      <c r="H399">
        <v>342.79</v>
      </c>
      <c r="I399">
        <v>343.45</v>
      </c>
      <c r="J399">
        <v>342.93</v>
      </c>
    </row>
    <row r="400" spans="1:10" x14ac:dyDescent="0.3">
      <c r="A400">
        <v>1984</v>
      </c>
      <c r="B400">
        <v>10</v>
      </c>
      <c r="C400">
        <v>30970</v>
      </c>
      <c r="D400">
        <v>1984.7896000000001</v>
      </c>
      <c r="E400">
        <v>343.51</v>
      </c>
      <c r="F400">
        <v>342.97</v>
      </c>
      <c r="G400">
        <v>343.41</v>
      </c>
      <c r="H400">
        <v>342.87</v>
      </c>
      <c r="I400">
        <v>343.51</v>
      </c>
      <c r="J400">
        <v>342.97</v>
      </c>
    </row>
    <row r="401" spans="1:10" x14ac:dyDescent="0.3">
      <c r="A401">
        <v>1984</v>
      </c>
      <c r="B401">
        <v>11</v>
      </c>
      <c r="C401">
        <v>31001</v>
      </c>
      <c r="D401">
        <v>1984.8742999999999</v>
      </c>
      <c r="E401">
        <v>343.32</v>
      </c>
      <c r="F401">
        <v>342.91</v>
      </c>
      <c r="G401">
        <v>343.36</v>
      </c>
      <c r="H401">
        <v>342.95</v>
      </c>
      <c r="I401">
        <v>343.32</v>
      </c>
      <c r="J401">
        <v>342.91</v>
      </c>
    </row>
    <row r="402" spans="1:10" x14ac:dyDescent="0.3">
      <c r="A402">
        <v>1984</v>
      </c>
      <c r="B402">
        <v>12</v>
      </c>
      <c r="C402">
        <v>31031</v>
      </c>
      <c r="D402">
        <v>1984.9563000000001</v>
      </c>
      <c r="E402">
        <v>343.15</v>
      </c>
      <c r="F402">
        <v>342.97</v>
      </c>
      <c r="G402">
        <v>343.22</v>
      </c>
      <c r="H402">
        <v>343.04</v>
      </c>
      <c r="I402">
        <v>343.15</v>
      </c>
      <c r="J402">
        <v>342.97</v>
      </c>
    </row>
    <row r="403" spans="1:10" x14ac:dyDescent="0.3">
      <c r="A403">
        <v>1985</v>
      </c>
      <c r="B403">
        <v>1</v>
      </c>
      <c r="C403">
        <v>31062</v>
      </c>
      <c r="D403">
        <v>1985.0410999999999</v>
      </c>
      <c r="E403">
        <v>343.01</v>
      </c>
      <c r="F403">
        <v>343.09</v>
      </c>
      <c r="G403">
        <v>343.05</v>
      </c>
      <c r="H403">
        <v>343.13</v>
      </c>
      <c r="I403">
        <v>343.01</v>
      </c>
      <c r="J403">
        <v>343.09</v>
      </c>
    </row>
    <row r="404" spans="1:10" x14ac:dyDescent="0.3">
      <c r="A404">
        <v>1985</v>
      </c>
      <c r="B404">
        <v>2</v>
      </c>
      <c r="C404">
        <v>31093</v>
      </c>
      <c r="D404">
        <v>1985.126</v>
      </c>
      <c r="E404">
        <v>342.82</v>
      </c>
      <c r="F404">
        <v>343.18</v>
      </c>
      <c r="G404">
        <v>342.88</v>
      </c>
      <c r="H404">
        <v>343.23</v>
      </c>
      <c r="I404">
        <v>342.82</v>
      </c>
      <c r="J404">
        <v>343.18</v>
      </c>
    </row>
    <row r="405" spans="1:10" x14ac:dyDescent="0.3">
      <c r="A405">
        <v>1985</v>
      </c>
      <c r="B405">
        <v>3</v>
      </c>
      <c r="C405">
        <v>31121</v>
      </c>
      <c r="D405">
        <v>1985.2027</v>
      </c>
      <c r="E405">
        <v>342.72</v>
      </c>
      <c r="F405">
        <v>343.23</v>
      </c>
      <c r="G405">
        <v>342.83</v>
      </c>
      <c r="H405">
        <v>343.34</v>
      </c>
      <c r="I405">
        <v>342.72</v>
      </c>
      <c r="J405">
        <v>343.23</v>
      </c>
    </row>
    <row r="406" spans="1:10" x14ac:dyDescent="0.3">
      <c r="A406">
        <v>1985</v>
      </c>
      <c r="B406">
        <v>4</v>
      </c>
      <c r="C406">
        <v>31152</v>
      </c>
      <c r="D406">
        <v>1985.2877000000001</v>
      </c>
      <c r="E406">
        <v>342.76</v>
      </c>
      <c r="F406">
        <v>343.24</v>
      </c>
      <c r="G406">
        <v>342.98</v>
      </c>
      <c r="H406">
        <v>343.46</v>
      </c>
      <c r="I406">
        <v>342.76</v>
      </c>
      <c r="J406">
        <v>343.24</v>
      </c>
    </row>
    <row r="407" spans="1:10" x14ac:dyDescent="0.3">
      <c r="A407">
        <v>1985</v>
      </c>
      <c r="B407">
        <v>5</v>
      </c>
      <c r="C407">
        <v>31182</v>
      </c>
      <c r="D407">
        <v>1985.3698999999999</v>
      </c>
      <c r="E407">
        <v>343.11</v>
      </c>
      <c r="F407">
        <v>343.5</v>
      </c>
      <c r="G407">
        <v>343.21</v>
      </c>
      <c r="H407">
        <v>343.59</v>
      </c>
      <c r="I407">
        <v>343.11</v>
      </c>
      <c r="J407">
        <v>343.5</v>
      </c>
    </row>
    <row r="408" spans="1:10" x14ac:dyDescent="0.3">
      <c r="A408">
        <v>1985</v>
      </c>
      <c r="B408">
        <v>6</v>
      </c>
      <c r="C408">
        <v>31213</v>
      </c>
      <c r="D408">
        <v>1985.4548</v>
      </c>
      <c r="E408">
        <v>343.45</v>
      </c>
      <c r="F408">
        <v>343.69</v>
      </c>
      <c r="G408">
        <v>343.49</v>
      </c>
      <c r="H408">
        <v>343.73</v>
      </c>
      <c r="I408">
        <v>343.45</v>
      </c>
      <c r="J408">
        <v>343.69</v>
      </c>
    </row>
    <row r="409" spans="1:10" x14ac:dyDescent="0.3">
      <c r="A409">
        <v>1985</v>
      </c>
      <c r="B409">
        <v>7</v>
      </c>
      <c r="C409">
        <v>31243</v>
      </c>
      <c r="D409">
        <v>1985.537</v>
      </c>
      <c r="E409">
        <v>343.92</v>
      </c>
      <c r="F409">
        <v>343.89</v>
      </c>
      <c r="G409">
        <v>343.9</v>
      </c>
      <c r="H409">
        <v>343.87</v>
      </c>
      <c r="I409">
        <v>343.92</v>
      </c>
      <c r="J409">
        <v>343.89</v>
      </c>
    </row>
    <row r="410" spans="1:10" x14ac:dyDescent="0.3">
      <c r="A410">
        <v>1985</v>
      </c>
      <c r="B410">
        <v>8</v>
      </c>
      <c r="C410">
        <v>31274</v>
      </c>
      <c r="D410">
        <v>1985.6219000000001</v>
      </c>
      <c r="E410">
        <v>344.51</v>
      </c>
      <c r="F410">
        <v>344.17</v>
      </c>
      <c r="G410">
        <v>344.37</v>
      </c>
      <c r="H410">
        <v>344.02</v>
      </c>
      <c r="I410">
        <v>344.51</v>
      </c>
      <c r="J410">
        <v>344.17</v>
      </c>
    </row>
    <row r="411" spans="1:10" x14ac:dyDescent="0.3">
      <c r="A411">
        <v>1985</v>
      </c>
      <c r="B411">
        <v>9</v>
      </c>
      <c r="C411">
        <v>31305</v>
      </c>
      <c r="D411">
        <v>1985.7067999999999</v>
      </c>
      <c r="E411">
        <v>344.86</v>
      </c>
      <c r="F411">
        <v>344.34</v>
      </c>
      <c r="G411">
        <v>344.69</v>
      </c>
      <c r="H411">
        <v>344.16</v>
      </c>
      <c r="I411">
        <v>344.86</v>
      </c>
      <c r="J411">
        <v>344.34</v>
      </c>
    </row>
    <row r="412" spans="1:10" x14ac:dyDescent="0.3">
      <c r="A412">
        <v>1985</v>
      </c>
      <c r="B412">
        <v>10</v>
      </c>
      <c r="C412">
        <v>31335</v>
      </c>
      <c r="D412">
        <v>1985.789</v>
      </c>
      <c r="E412">
        <v>344.95</v>
      </c>
      <c r="F412">
        <v>344.41</v>
      </c>
      <c r="G412">
        <v>344.84</v>
      </c>
      <c r="H412">
        <v>344.3</v>
      </c>
      <c r="I412">
        <v>344.95</v>
      </c>
      <c r="J412">
        <v>344.41</v>
      </c>
    </row>
    <row r="413" spans="1:10" x14ac:dyDescent="0.3">
      <c r="A413">
        <v>1985</v>
      </c>
      <c r="B413">
        <v>11</v>
      </c>
      <c r="C413">
        <v>31366</v>
      </c>
      <c r="D413">
        <v>1985.874</v>
      </c>
      <c r="E413">
        <v>344.79</v>
      </c>
      <c r="F413">
        <v>344.38</v>
      </c>
      <c r="G413">
        <v>344.85</v>
      </c>
      <c r="H413">
        <v>344.44</v>
      </c>
      <c r="I413">
        <v>344.79</v>
      </c>
      <c r="J413">
        <v>344.38</v>
      </c>
    </row>
    <row r="414" spans="1:10" x14ac:dyDescent="0.3">
      <c r="A414">
        <v>1985</v>
      </c>
      <c r="B414">
        <v>12</v>
      </c>
      <c r="C414">
        <v>31396</v>
      </c>
      <c r="D414">
        <v>1985.9562000000001</v>
      </c>
      <c r="E414">
        <v>344.64</v>
      </c>
      <c r="F414">
        <v>344.46</v>
      </c>
      <c r="G414">
        <v>344.75</v>
      </c>
      <c r="H414">
        <v>344.57</v>
      </c>
      <c r="I414">
        <v>344.64</v>
      </c>
      <c r="J414">
        <v>344.46</v>
      </c>
    </row>
    <row r="415" spans="1:10" x14ac:dyDescent="0.3">
      <c r="A415">
        <v>1986</v>
      </c>
      <c r="B415">
        <v>1</v>
      </c>
      <c r="C415">
        <v>31427</v>
      </c>
      <c r="D415">
        <v>1986.0410999999999</v>
      </c>
      <c r="E415">
        <v>344.63</v>
      </c>
      <c r="F415">
        <v>344.71</v>
      </c>
      <c r="G415">
        <v>344.61</v>
      </c>
      <c r="H415">
        <v>344.7</v>
      </c>
      <c r="I415">
        <v>344.63</v>
      </c>
      <c r="J415">
        <v>344.71</v>
      </c>
    </row>
    <row r="416" spans="1:10" x14ac:dyDescent="0.3">
      <c r="A416">
        <v>1986</v>
      </c>
      <c r="B416">
        <v>2</v>
      </c>
      <c r="C416">
        <v>31458</v>
      </c>
      <c r="D416">
        <v>1986.126</v>
      </c>
      <c r="E416">
        <v>344.57</v>
      </c>
      <c r="F416">
        <v>344.93</v>
      </c>
      <c r="G416">
        <v>344.47</v>
      </c>
      <c r="H416">
        <v>344.83</v>
      </c>
      <c r="I416">
        <v>344.57</v>
      </c>
      <c r="J416">
        <v>344.93</v>
      </c>
    </row>
    <row r="417" spans="1:10" x14ac:dyDescent="0.3">
      <c r="A417">
        <v>1986</v>
      </c>
      <c r="B417">
        <v>3</v>
      </c>
      <c r="C417">
        <v>31486</v>
      </c>
      <c r="D417">
        <v>1986.2027</v>
      </c>
      <c r="E417">
        <v>344.5</v>
      </c>
      <c r="F417">
        <v>345.01</v>
      </c>
      <c r="G417">
        <v>344.43</v>
      </c>
      <c r="H417">
        <v>344.94</v>
      </c>
      <c r="I417">
        <v>344.5</v>
      </c>
      <c r="J417">
        <v>345.01</v>
      </c>
    </row>
    <row r="418" spans="1:10" x14ac:dyDescent="0.3">
      <c r="A418">
        <v>1986</v>
      </c>
      <c r="B418">
        <v>4</v>
      </c>
      <c r="C418">
        <v>31517</v>
      </c>
      <c r="D418">
        <v>1986.2877000000001</v>
      </c>
      <c r="E418">
        <v>344.62</v>
      </c>
      <c r="F418">
        <v>345.11</v>
      </c>
      <c r="G418">
        <v>344.57</v>
      </c>
      <c r="H418">
        <v>345.05</v>
      </c>
      <c r="I418">
        <v>344.62</v>
      </c>
      <c r="J418">
        <v>345.11</v>
      </c>
    </row>
    <row r="419" spans="1:10" x14ac:dyDescent="0.3">
      <c r="A419">
        <v>1986</v>
      </c>
      <c r="B419">
        <v>5</v>
      </c>
      <c r="C419">
        <v>31547</v>
      </c>
      <c r="D419">
        <v>1986.3698999999999</v>
      </c>
      <c r="E419">
        <v>344.69</v>
      </c>
      <c r="F419">
        <v>345.07</v>
      </c>
      <c r="G419">
        <v>344.78</v>
      </c>
      <c r="H419">
        <v>345.16</v>
      </c>
      <c r="I419">
        <v>344.69</v>
      </c>
      <c r="J419">
        <v>345.07</v>
      </c>
    </row>
    <row r="420" spans="1:10" x14ac:dyDescent="0.3">
      <c r="A420">
        <v>1986</v>
      </c>
      <c r="B420">
        <v>6</v>
      </c>
      <c r="C420">
        <v>31578</v>
      </c>
      <c r="D420">
        <v>1986.4548</v>
      </c>
      <c r="E420">
        <v>345.02</v>
      </c>
      <c r="F420">
        <v>345.26</v>
      </c>
      <c r="G420">
        <v>345.03</v>
      </c>
      <c r="H420">
        <v>345.27</v>
      </c>
      <c r="I420">
        <v>345.02</v>
      </c>
      <c r="J420">
        <v>345.26</v>
      </c>
    </row>
    <row r="421" spans="1:10" x14ac:dyDescent="0.3">
      <c r="A421">
        <v>1986</v>
      </c>
      <c r="B421">
        <v>7</v>
      </c>
      <c r="C421">
        <v>31608</v>
      </c>
      <c r="D421">
        <v>1986.537</v>
      </c>
      <c r="E421">
        <v>345.54</v>
      </c>
      <c r="F421">
        <v>345.51</v>
      </c>
      <c r="G421">
        <v>345.41</v>
      </c>
      <c r="H421">
        <v>345.38</v>
      </c>
      <c r="I421">
        <v>345.54</v>
      </c>
      <c r="J421">
        <v>345.51</v>
      </c>
    </row>
    <row r="422" spans="1:10" x14ac:dyDescent="0.3">
      <c r="A422">
        <v>1986</v>
      </c>
      <c r="B422">
        <v>8</v>
      </c>
      <c r="C422">
        <v>31639</v>
      </c>
      <c r="D422">
        <v>1986.6219000000001</v>
      </c>
      <c r="E422">
        <v>345.93</v>
      </c>
      <c r="F422">
        <v>345.58</v>
      </c>
      <c r="G422">
        <v>345.83</v>
      </c>
      <c r="H422">
        <v>345.49</v>
      </c>
      <c r="I422">
        <v>345.93</v>
      </c>
      <c r="J422">
        <v>345.58</v>
      </c>
    </row>
    <row r="423" spans="1:10" x14ac:dyDescent="0.3">
      <c r="A423">
        <v>1986</v>
      </c>
      <c r="B423">
        <v>9</v>
      </c>
      <c r="C423">
        <v>31670</v>
      </c>
      <c r="D423">
        <v>1986.7067999999999</v>
      </c>
      <c r="E423">
        <v>346.18</v>
      </c>
      <c r="F423">
        <v>345.66</v>
      </c>
      <c r="G423">
        <v>346.12</v>
      </c>
      <c r="H423">
        <v>345.59</v>
      </c>
      <c r="I423">
        <v>346.18</v>
      </c>
      <c r="J423">
        <v>345.66</v>
      </c>
    </row>
    <row r="424" spans="1:10" x14ac:dyDescent="0.3">
      <c r="A424">
        <v>1986</v>
      </c>
      <c r="B424">
        <v>10</v>
      </c>
      <c r="C424">
        <v>31700</v>
      </c>
      <c r="D424">
        <v>1986.789</v>
      </c>
      <c r="E424">
        <v>346.17</v>
      </c>
      <c r="F424">
        <v>345.63</v>
      </c>
      <c r="G424">
        <v>346.24</v>
      </c>
      <c r="H424">
        <v>345.7</v>
      </c>
      <c r="I424">
        <v>346.17</v>
      </c>
      <c r="J424">
        <v>345.63</v>
      </c>
    </row>
    <row r="425" spans="1:10" x14ac:dyDescent="0.3">
      <c r="A425">
        <v>1986</v>
      </c>
      <c r="B425">
        <v>11</v>
      </c>
      <c r="C425">
        <v>31731</v>
      </c>
      <c r="D425">
        <v>1986.874</v>
      </c>
      <c r="E425">
        <v>346.17</v>
      </c>
      <c r="F425">
        <v>345.76</v>
      </c>
      <c r="G425">
        <v>346.22</v>
      </c>
      <c r="H425">
        <v>345.82</v>
      </c>
      <c r="I425">
        <v>346.17</v>
      </c>
      <c r="J425">
        <v>345.76</v>
      </c>
    </row>
    <row r="426" spans="1:10" x14ac:dyDescent="0.3">
      <c r="A426">
        <v>1986</v>
      </c>
      <c r="B426">
        <v>12</v>
      </c>
      <c r="C426">
        <v>31761</v>
      </c>
      <c r="D426">
        <v>1986.9562000000001</v>
      </c>
      <c r="E426">
        <v>346.04</v>
      </c>
      <c r="F426">
        <v>345.86</v>
      </c>
      <c r="G426">
        <v>346.12</v>
      </c>
      <c r="H426">
        <v>345.94</v>
      </c>
      <c r="I426">
        <v>346.04</v>
      </c>
      <c r="J426">
        <v>345.86</v>
      </c>
    </row>
    <row r="427" spans="1:10" x14ac:dyDescent="0.3">
      <c r="A427">
        <v>1987</v>
      </c>
      <c r="B427">
        <v>1</v>
      </c>
      <c r="C427">
        <v>31792</v>
      </c>
      <c r="D427">
        <v>1987.0410999999999</v>
      </c>
      <c r="E427">
        <v>345.89</v>
      </c>
      <c r="F427">
        <v>345.98</v>
      </c>
      <c r="G427">
        <v>345.99</v>
      </c>
      <c r="H427">
        <v>346.07</v>
      </c>
      <c r="I427">
        <v>345.89</v>
      </c>
      <c r="J427">
        <v>345.98</v>
      </c>
    </row>
    <row r="428" spans="1:10" x14ac:dyDescent="0.3">
      <c r="A428">
        <v>1987</v>
      </c>
      <c r="B428">
        <v>2</v>
      </c>
      <c r="C428">
        <v>31823</v>
      </c>
      <c r="D428">
        <v>1987.126</v>
      </c>
      <c r="E428">
        <v>345.79</v>
      </c>
      <c r="F428">
        <v>346.15</v>
      </c>
      <c r="G428">
        <v>345.86</v>
      </c>
      <c r="H428">
        <v>346.22</v>
      </c>
      <c r="I428">
        <v>345.79</v>
      </c>
      <c r="J428">
        <v>346.15</v>
      </c>
    </row>
    <row r="429" spans="1:10" x14ac:dyDescent="0.3">
      <c r="A429">
        <v>1987</v>
      </c>
      <c r="B429">
        <v>3</v>
      </c>
      <c r="C429">
        <v>31851</v>
      </c>
      <c r="D429">
        <v>1987.2027</v>
      </c>
      <c r="E429">
        <v>345.74</v>
      </c>
      <c r="F429">
        <v>346.25</v>
      </c>
      <c r="G429">
        <v>345.85</v>
      </c>
      <c r="H429">
        <v>346.36</v>
      </c>
      <c r="I429">
        <v>345.74</v>
      </c>
      <c r="J429">
        <v>346.25</v>
      </c>
    </row>
    <row r="430" spans="1:10" x14ac:dyDescent="0.3">
      <c r="A430">
        <v>1987</v>
      </c>
      <c r="B430">
        <v>4</v>
      </c>
      <c r="C430">
        <v>31882</v>
      </c>
      <c r="D430">
        <v>1987.2877000000001</v>
      </c>
      <c r="E430">
        <v>346.1</v>
      </c>
      <c r="F430">
        <v>346.59</v>
      </c>
      <c r="G430">
        <v>346.05</v>
      </c>
      <c r="H430">
        <v>346.53</v>
      </c>
      <c r="I430">
        <v>346.1</v>
      </c>
      <c r="J430">
        <v>346.59</v>
      </c>
    </row>
    <row r="431" spans="1:10" x14ac:dyDescent="0.3">
      <c r="A431">
        <v>1987</v>
      </c>
      <c r="B431">
        <v>5</v>
      </c>
      <c r="C431">
        <v>31912</v>
      </c>
      <c r="D431">
        <v>1987.3698999999999</v>
      </c>
      <c r="E431">
        <v>346.2</v>
      </c>
      <c r="F431">
        <v>346.59</v>
      </c>
      <c r="G431">
        <v>346.32</v>
      </c>
      <c r="H431">
        <v>346.7</v>
      </c>
      <c r="I431">
        <v>346.2</v>
      </c>
      <c r="J431">
        <v>346.59</v>
      </c>
    </row>
    <row r="432" spans="1:10" x14ac:dyDescent="0.3">
      <c r="A432">
        <v>1987</v>
      </c>
      <c r="B432">
        <v>6</v>
      </c>
      <c r="C432">
        <v>31943</v>
      </c>
      <c r="D432">
        <v>1987.4548</v>
      </c>
      <c r="E432">
        <v>346.61</v>
      </c>
      <c r="F432">
        <v>346.85</v>
      </c>
      <c r="G432">
        <v>346.65</v>
      </c>
      <c r="H432">
        <v>346.89</v>
      </c>
      <c r="I432">
        <v>346.61</v>
      </c>
      <c r="J432">
        <v>346.85</v>
      </c>
    </row>
    <row r="433" spans="1:10" x14ac:dyDescent="0.3">
      <c r="A433">
        <v>1987</v>
      </c>
      <c r="B433">
        <v>7</v>
      </c>
      <c r="C433">
        <v>31973</v>
      </c>
      <c r="D433">
        <v>1987.537</v>
      </c>
      <c r="E433">
        <v>347.19</v>
      </c>
      <c r="F433">
        <v>347.16</v>
      </c>
      <c r="G433">
        <v>347.1</v>
      </c>
      <c r="H433">
        <v>347.07</v>
      </c>
      <c r="I433">
        <v>347.19</v>
      </c>
      <c r="J433">
        <v>347.16</v>
      </c>
    </row>
    <row r="434" spans="1:10" x14ac:dyDescent="0.3">
      <c r="A434">
        <v>1987</v>
      </c>
      <c r="B434">
        <v>8</v>
      </c>
      <c r="C434">
        <v>32004</v>
      </c>
      <c r="D434">
        <v>1987.6219000000001</v>
      </c>
      <c r="E434">
        <v>347.62</v>
      </c>
      <c r="F434">
        <v>347.28</v>
      </c>
      <c r="G434">
        <v>347.6</v>
      </c>
      <c r="H434">
        <v>347.26</v>
      </c>
      <c r="I434">
        <v>347.62</v>
      </c>
      <c r="J434">
        <v>347.28</v>
      </c>
    </row>
    <row r="435" spans="1:10" x14ac:dyDescent="0.3">
      <c r="A435">
        <v>1987</v>
      </c>
      <c r="B435">
        <v>9</v>
      </c>
      <c r="C435">
        <v>32035</v>
      </c>
      <c r="D435">
        <v>1987.7067999999999</v>
      </c>
      <c r="E435">
        <v>348.07</v>
      </c>
      <c r="F435">
        <v>347.55</v>
      </c>
      <c r="G435">
        <v>347.97</v>
      </c>
      <c r="H435">
        <v>347.45</v>
      </c>
      <c r="I435">
        <v>348.07</v>
      </c>
      <c r="J435">
        <v>347.55</v>
      </c>
    </row>
    <row r="436" spans="1:10" x14ac:dyDescent="0.3">
      <c r="A436">
        <v>1987</v>
      </c>
      <c r="B436">
        <v>10</v>
      </c>
      <c r="C436">
        <v>32065</v>
      </c>
      <c r="D436">
        <v>1987.789</v>
      </c>
      <c r="E436">
        <v>348.1</v>
      </c>
      <c r="F436">
        <v>347.56</v>
      </c>
      <c r="G436">
        <v>348.17</v>
      </c>
      <c r="H436">
        <v>347.63</v>
      </c>
      <c r="I436">
        <v>348.1</v>
      </c>
      <c r="J436">
        <v>347.56</v>
      </c>
    </row>
    <row r="437" spans="1:10" x14ac:dyDescent="0.3">
      <c r="A437">
        <v>1987</v>
      </c>
      <c r="B437">
        <v>11</v>
      </c>
      <c r="C437">
        <v>32096</v>
      </c>
      <c r="D437">
        <v>1987.874</v>
      </c>
      <c r="E437">
        <v>348.19</v>
      </c>
      <c r="F437">
        <v>347.78</v>
      </c>
      <c r="G437">
        <v>348.22</v>
      </c>
      <c r="H437">
        <v>347.81</v>
      </c>
      <c r="I437">
        <v>348.19</v>
      </c>
      <c r="J437">
        <v>347.78</v>
      </c>
    </row>
    <row r="438" spans="1:10" x14ac:dyDescent="0.3">
      <c r="A438">
        <v>1987</v>
      </c>
      <c r="B438">
        <v>12</v>
      </c>
      <c r="C438">
        <v>32126</v>
      </c>
      <c r="D438">
        <v>1987.9562000000001</v>
      </c>
      <c r="E438">
        <v>348.31</v>
      </c>
      <c r="F438">
        <v>348.13</v>
      </c>
      <c r="G438">
        <v>348.17</v>
      </c>
      <c r="H438">
        <v>347.98</v>
      </c>
      <c r="I438">
        <v>348.31</v>
      </c>
      <c r="J438">
        <v>348.13</v>
      </c>
    </row>
    <row r="439" spans="1:10" x14ac:dyDescent="0.3">
      <c r="A439">
        <v>1988</v>
      </c>
      <c r="B439">
        <v>1</v>
      </c>
      <c r="C439">
        <v>32157</v>
      </c>
      <c r="D439">
        <v>1988.0409999999999</v>
      </c>
      <c r="E439">
        <v>348.28</v>
      </c>
      <c r="F439">
        <v>348.37</v>
      </c>
      <c r="G439">
        <v>348.07</v>
      </c>
      <c r="H439">
        <v>348.15</v>
      </c>
      <c r="I439">
        <v>348.28</v>
      </c>
      <c r="J439">
        <v>348.37</v>
      </c>
    </row>
    <row r="440" spans="1:10" x14ac:dyDescent="0.3">
      <c r="A440">
        <v>1988</v>
      </c>
      <c r="B440">
        <v>2</v>
      </c>
      <c r="C440">
        <v>32188</v>
      </c>
      <c r="D440">
        <v>1988.1257000000001</v>
      </c>
      <c r="E440">
        <v>348.06</v>
      </c>
      <c r="F440">
        <v>348.42</v>
      </c>
      <c r="G440">
        <v>347.96</v>
      </c>
      <c r="H440">
        <v>348.32</v>
      </c>
      <c r="I440">
        <v>348.06</v>
      </c>
      <c r="J440">
        <v>348.42</v>
      </c>
    </row>
    <row r="441" spans="1:10" x14ac:dyDescent="0.3">
      <c r="A441">
        <v>1988</v>
      </c>
      <c r="B441">
        <v>3</v>
      </c>
      <c r="C441">
        <v>32217</v>
      </c>
      <c r="D441">
        <v>1988.2049</v>
      </c>
      <c r="E441">
        <v>347.87</v>
      </c>
      <c r="F441">
        <v>348.39</v>
      </c>
      <c r="G441">
        <v>347.95</v>
      </c>
      <c r="H441">
        <v>348.46</v>
      </c>
      <c r="I441">
        <v>347.87</v>
      </c>
      <c r="J441">
        <v>348.39</v>
      </c>
    </row>
    <row r="442" spans="1:10" x14ac:dyDescent="0.3">
      <c r="A442">
        <v>1988</v>
      </c>
      <c r="B442">
        <v>4</v>
      </c>
      <c r="C442">
        <v>32248</v>
      </c>
      <c r="D442">
        <v>1988.2896000000001</v>
      </c>
      <c r="E442">
        <v>348.2</v>
      </c>
      <c r="F442">
        <v>348.68</v>
      </c>
      <c r="G442">
        <v>348.13</v>
      </c>
      <c r="H442">
        <v>348.61</v>
      </c>
      <c r="I442">
        <v>348.2</v>
      </c>
      <c r="J442">
        <v>348.68</v>
      </c>
    </row>
    <row r="443" spans="1:10" x14ac:dyDescent="0.3">
      <c r="A443">
        <v>1988</v>
      </c>
      <c r="B443">
        <v>5</v>
      </c>
      <c r="C443">
        <v>32278</v>
      </c>
      <c r="D443">
        <v>1988.3715999999999</v>
      </c>
      <c r="E443">
        <v>348.33</v>
      </c>
      <c r="F443">
        <v>348.71</v>
      </c>
      <c r="G443">
        <v>348.37</v>
      </c>
      <c r="H443">
        <v>348.75</v>
      </c>
      <c r="I443">
        <v>348.33</v>
      </c>
      <c r="J443">
        <v>348.71</v>
      </c>
    </row>
    <row r="444" spans="1:10" x14ac:dyDescent="0.3">
      <c r="A444">
        <v>1988</v>
      </c>
      <c r="B444">
        <v>6</v>
      </c>
      <c r="C444">
        <v>32309</v>
      </c>
      <c r="D444">
        <v>1988.4563000000001</v>
      </c>
      <c r="E444">
        <v>348.59</v>
      </c>
      <c r="F444">
        <v>348.82</v>
      </c>
      <c r="G444">
        <v>348.65</v>
      </c>
      <c r="H444">
        <v>348.89</v>
      </c>
      <c r="I444">
        <v>348.59</v>
      </c>
      <c r="J444">
        <v>348.82</v>
      </c>
    </row>
    <row r="445" spans="1:10" x14ac:dyDescent="0.3">
      <c r="A445">
        <v>1988</v>
      </c>
      <c r="B445">
        <v>7</v>
      </c>
      <c r="C445">
        <v>32339</v>
      </c>
      <c r="D445">
        <v>1988.5382999999999</v>
      </c>
      <c r="E445">
        <v>349.07</v>
      </c>
      <c r="F445">
        <v>349.03</v>
      </c>
      <c r="G445">
        <v>349.06</v>
      </c>
      <c r="H445">
        <v>349.02</v>
      </c>
      <c r="I445">
        <v>349.07</v>
      </c>
      <c r="J445">
        <v>349.03</v>
      </c>
    </row>
    <row r="446" spans="1:10" x14ac:dyDescent="0.3">
      <c r="A446">
        <v>1988</v>
      </c>
      <c r="B446">
        <v>8</v>
      </c>
      <c r="C446">
        <v>32370</v>
      </c>
      <c r="D446">
        <v>1988.623</v>
      </c>
      <c r="E446">
        <v>349.58</v>
      </c>
      <c r="F446">
        <v>349.23</v>
      </c>
      <c r="G446">
        <v>349.51</v>
      </c>
      <c r="H446">
        <v>349.16</v>
      </c>
      <c r="I446">
        <v>349.58</v>
      </c>
      <c r="J446">
        <v>349.23</v>
      </c>
    </row>
    <row r="447" spans="1:10" x14ac:dyDescent="0.3">
      <c r="A447">
        <v>1988</v>
      </c>
      <c r="B447">
        <v>9</v>
      </c>
      <c r="C447">
        <v>32401</v>
      </c>
      <c r="D447">
        <v>1988.7076999999999</v>
      </c>
      <c r="E447">
        <v>349.75</v>
      </c>
      <c r="F447">
        <v>349.22</v>
      </c>
      <c r="G447">
        <v>349.82</v>
      </c>
      <c r="H447">
        <v>349.29</v>
      </c>
      <c r="I447">
        <v>349.75</v>
      </c>
      <c r="J447">
        <v>349.22</v>
      </c>
    </row>
    <row r="448" spans="1:10" x14ac:dyDescent="0.3">
      <c r="A448">
        <v>1988</v>
      </c>
      <c r="B448">
        <v>10</v>
      </c>
      <c r="C448">
        <v>32431</v>
      </c>
      <c r="D448">
        <v>1988.7896000000001</v>
      </c>
      <c r="E448">
        <v>349.89</v>
      </c>
      <c r="F448">
        <v>349.35</v>
      </c>
      <c r="G448">
        <v>349.97</v>
      </c>
      <c r="H448">
        <v>349.43</v>
      </c>
      <c r="I448">
        <v>349.89</v>
      </c>
      <c r="J448">
        <v>349.35</v>
      </c>
    </row>
    <row r="449" spans="1:10" x14ac:dyDescent="0.3">
      <c r="A449">
        <v>1988</v>
      </c>
      <c r="B449">
        <v>11</v>
      </c>
      <c r="C449">
        <v>32462</v>
      </c>
      <c r="D449">
        <v>1988.8742999999999</v>
      </c>
      <c r="E449">
        <v>349.86</v>
      </c>
      <c r="F449">
        <v>349.45</v>
      </c>
      <c r="G449">
        <v>349.97</v>
      </c>
      <c r="H449">
        <v>349.56</v>
      </c>
      <c r="I449">
        <v>349.86</v>
      </c>
      <c r="J449">
        <v>349.45</v>
      </c>
    </row>
    <row r="450" spans="1:10" x14ac:dyDescent="0.3">
      <c r="A450">
        <v>1988</v>
      </c>
      <c r="B450">
        <v>12</v>
      </c>
      <c r="C450">
        <v>32492</v>
      </c>
      <c r="D450">
        <v>1988.9563000000001</v>
      </c>
      <c r="E450">
        <v>349.82</v>
      </c>
      <c r="F450">
        <v>349.64</v>
      </c>
      <c r="G450">
        <v>349.88</v>
      </c>
      <c r="H450">
        <v>349.7</v>
      </c>
      <c r="I450">
        <v>349.82</v>
      </c>
      <c r="J450">
        <v>349.64</v>
      </c>
    </row>
    <row r="451" spans="1:10" x14ac:dyDescent="0.3">
      <c r="A451">
        <v>1989</v>
      </c>
      <c r="B451">
        <v>1</v>
      </c>
      <c r="C451">
        <v>32523</v>
      </c>
      <c r="D451">
        <v>1989.0410999999999</v>
      </c>
      <c r="E451">
        <v>349.81</v>
      </c>
      <c r="F451">
        <v>349.9</v>
      </c>
      <c r="G451">
        <v>349.75</v>
      </c>
      <c r="H451">
        <v>349.83</v>
      </c>
      <c r="I451">
        <v>349.81</v>
      </c>
      <c r="J451">
        <v>349.9</v>
      </c>
    </row>
    <row r="452" spans="1:10" x14ac:dyDescent="0.3">
      <c r="A452">
        <v>1989</v>
      </c>
      <c r="B452">
        <v>2</v>
      </c>
      <c r="C452">
        <v>32554</v>
      </c>
      <c r="D452">
        <v>1989.126</v>
      </c>
      <c r="E452">
        <v>349.76</v>
      </c>
      <c r="F452">
        <v>350.12</v>
      </c>
      <c r="G452">
        <v>349.6</v>
      </c>
      <c r="H452">
        <v>349.97</v>
      </c>
      <c r="I452">
        <v>349.76</v>
      </c>
      <c r="J452">
        <v>350.12</v>
      </c>
    </row>
    <row r="453" spans="1:10" x14ac:dyDescent="0.3">
      <c r="A453">
        <v>1989</v>
      </c>
      <c r="B453">
        <v>3</v>
      </c>
      <c r="C453">
        <v>32582</v>
      </c>
      <c r="D453">
        <v>1989.2027</v>
      </c>
      <c r="E453">
        <v>349.65</v>
      </c>
      <c r="F453">
        <v>350.17</v>
      </c>
      <c r="G453">
        <v>349.57</v>
      </c>
      <c r="H453">
        <v>350.08</v>
      </c>
      <c r="I453">
        <v>349.65</v>
      </c>
      <c r="J453">
        <v>350.17</v>
      </c>
    </row>
    <row r="454" spans="1:10" x14ac:dyDescent="0.3">
      <c r="A454">
        <v>1989</v>
      </c>
      <c r="B454">
        <v>4</v>
      </c>
      <c r="C454">
        <v>32613</v>
      </c>
      <c r="D454">
        <v>1989.2877000000001</v>
      </c>
      <c r="E454">
        <v>349.73</v>
      </c>
      <c r="F454">
        <v>350.21</v>
      </c>
      <c r="G454">
        <v>349.71</v>
      </c>
      <c r="H454">
        <v>350.2</v>
      </c>
      <c r="I454">
        <v>349.73</v>
      </c>
      <c r="J454">
        <v>350.21</v>
      </c>
    </row>
    <row r="455" spans="1:10" x14ac:dyDescent="0.3">
      <c r="A455">
        <v>1989</v>
      </c>
      <c r="B455">
        <v>5</v>
      </c>
      <c r="C455">
        <v>32643</v>
      </c>
      <c r="D455">
        <v>1989.3698999999999</v>
      </c>
      <c r="E455">
        <v>349.93</v>
      </c>
      <c r="F455">
        <v>350.31</v>
      </c>
      <c r="G455">
        <v>349.92</v>
      </c>
      <c r="H455">
        <v>350.31</v>
      </c>
      <c r="I455">
        <v>349.93</v>
      </c>
      <c r="J455">
        <v>350.31</v>
      </c>
    </row>
    <row r="456" spans="1:10" x14ac:dyDescent="0.3">
      <c r="A456">
        <v>1989</v>
      </c>
      <c r="B456">
        <v>6</v>
      </c>
      <c r="C456">
        <v>32674</v>
      </c>
      <c r="D456">
        <v>1989.4548</v>
      </c>
      <c r="E456">
        <v>350.18</v>
      </c>
      <c r="F456">
        <v>350.42</v>
      </c>
      <c r="G456">
        <v>350.17</v>
      </c>
      <c r="H456">
        <v>350.42</v>
      </c>
      <c r="I456">
        <v>350.18</v>
      </c>
      <c r="J456">
        <v>350.42</v>
      </c>
    </row>
    <row r="457" spans="1:10" x14ac:dyDescent="0.3">
      <c r="A457">
        <v>1989</v>
      </c>
      <c r="B457">
        <v>7</v>
      </c>
      <c r="C457">
        <v>32704</v>
      </c>
      <c r="D457">
        <v>1989.537</v>
      </c>
      <c r="E457">
        <v>350.59</v>
      </c>
      <c r="F457">
        <v>350.56</v>
      </c>
      <c r="G457">
        <v>350.54</v>
      </c>
      <c r="H457">
        <v>350.51</v>
      </c>
      <c r="I457">
        <v>350.59</v>
      </c>
      <c r="J457">
        <v>350.56</v>
      </c>
    </row>
    <row r="458" spans="1:10" x14ac:dyDescent="0.3">
      <c r="A458">
        <v>1989</v>
      </c>
      <c r="B458">
        <v>8</v>
      </c>
      <c r="C458">
        <v>32735</v>
      </c>
      <c r="D458">
        <v>1989.6219000000001</v>
      </c>
      <c r="E458">
        <v>351.12</v>
      </c>
      <c r="F458">
        <v>350.77</v>
      </c>
      <c r="G458">
        <v>350.95</v>
      </c>
      <c r="H458">
        <v>350.61</v>
      </c>
      <c r="I458">
        <v>351.12</v>
      </c>
      <c r="J458">
        <v>350.77</v>
      </c>
    </row>
    <row r="459" spans="1:10" x14ac:dyDescent="0.3">
      <c r="A459">
        <v>1989</v>
      </c>
      <c r="B459">
        <v>9</v>
      </c>
      <c r="C459">
        <v>32766</v>
      </c>
      <c r="D459">
        <v>1989.7067999999999</v>
      </c>
      <c r="E459">
        <v>351.36</v>
      </c>
      <c r="F459">
        <v>350.84</v>
      </c>
      <c r="G459">
        <v>351.22</v>
      </c>
      <c r="H459">
        <v>350.7</v>
      </c>
      <c r="I459">
        <v>351.36</v>
      </c>
      <c r="J459">
        <v>350.84</v>
      </c>
    </row>
    <row r="460" spans="1:10" x14ac:dyDescent="0.3">
      <c r="A460">
        <v>1989</v>
      </c>
      <c r="B460">
        <v>10</v>
      </c>
      <c r="C460">
        <v>32796</v>
      </c>
      <c r="D460">
        <v>1989.789</v>
      </c>
      <c r="E460">
        <v>351.31</v>
      </c>
      <c r="F460">
        <v>350.77</v>
      </c>
      <c r="G460">
        <v>351.32</v>
      </c>
      <c r="H460">
        <v>350.78</v>
      </c>
      <c r="I460">
        <v>351.31</v>
      </c>
      <c r="J460">
        <v>350.77</v>
      </c>
    </row>
    <row r="461" spans="1:10" x14ac:dyDescent="0.3">
      <c r="A461">
        <v>1989</v>
      </c>
      <c r="B461">
        <v>11</v>
      </c>
      <c r="C461">
        <v>32827</v>
      </c>
      <c r="D461">
        <v>1989.874</v>
      </c>
      <c r="E461">
        <v>351.33</v>
      </c>
      <c r="F461">
        <v>350.92</v>
      </c>
      <c r="G461">
        <v>351.28</v>
      </c>
      <c r="H461">
        <v>350.87</v>
      </c>
      <c r="I461">
        <v>351.33</v>
      </c>
      <c r="J461">
        <v>350.92</v>
      </c>
    </row>
    <row r="462" spans="1:10" x14ac:dyDescent="0.3">
      <c r="A462">
        <v>1989</v>
      </c>
      <c r="B462">
        <v>12</v>
      </c>
      <c r="C462">
        <v>32857</v>
      </c>
      <c r="D462">
        <v>1989.9562000000001</v>
      </c>
      <c r="E462">
        <v>350.99</v>
      </c>
      <c r="F462">
        <v>350.8</v>
      </c>
      <c r="G462">
        <v>351.15</v>
      </c>
      <c r="H462">
        <v>350.96</v>
      </c>
      <c r="I462">
        <v>350.99</v>
      </c>
      <c r="J462">
        <v>350.8</v>
      </c>
    </row>
    <row r="463" spans="1:10" x14ac:dyDescent="0.3">
      <c r="A463">
        <v>1990</v>
      </c>
      <c r="B463">
        <v>1</v>
      </c>
      <c r="C463">
        <v>32888</v>
      </c>
      <c r="D463">
        <v>1990.0410999999999</v>
      </c>
      <c r="E463">
        <v>350.78</v>
      </c>
      <c r="F463">
        <v>350.87</v>
      </c>
      <c r="G463">
        <v>350.98</v>
      </c>
      <c r="H463">
        <v>351.07</v>
      </c>
      <c r="I463">
        <v>350.78</v>
      </c>
      <c r="J463">
        <v>350.87</v>
      </c>
    </row>
    <row r="464" spans="1:10" x14ac:dyDescent="0.3">
      <c r="A464">
        <v>1990</v>
      </c>
      <c r="B464">
        <v>2</v>
      </c>
      <c r="C464">
        <v>32919</v>
      </c>
      <c r="D464">
        <v>1990.126</v>
      </c>
      <c r="E464">
        <v>350.4</v>
      </c>
      <c r="F464">
        <v>350.76</v>
      </c>
      <c r="G464">
        <v>350.82</v>
      </c>
      <c r="H464">
        <v>351.19</v>
      </c>
      <c r="I464">
        <v>350.4</v>
      </c>
      <c r="J464">
        <v>350.76</v>
      </c>
    </row>
    <row r="465" spans="1:10" x14ac:dyDescent="0.3">
      <c r="A465">
        <v>1990</v>
      </c>
      <c r="B465">
        <v>3</v>
      </c>
      <c r="C465">
        <v>32947</v>
      </c>
      <c r="D465">
        <v>1990.2027</v>
      </c>
      <c r="E465">
        <v>350.63</v>
      </c>
      <c r="F465">
        <v>351.15</v>
      </c>
      <c r="G465">
        <v>350.79</v>
      </c>
      <c r="H465">
        <v>351.3</v>
      </c>
      <c r="I465">
        <v>350.63</v>
      </c>
      <c r="J465">
        <v>351.15</v>
      </c>
    </row>
    <row r="466" spans="1:10" x14ac:dyDescent="0.3">
      <c r="A466">
        <v>1990</v>
      </c>
      <c r="B466">
        <v>4</v>
      </c>
      <c r="C466">
        <v>32978</v>
      </c>
      <c r="D466">
        <v>1990.2877000000001</v>
      </c>
      <c r="E466">
        <v>350.89</v>
      </c>
      <c r="F466">
        <v>351.38</v>
      </c>
      <c r="G466">
        <v>350.95</v>
      </c>
      <c r="H466">
        <v>351.44</v>
      </c>
      <c r="I466">
        <v>350.89</v>
      </c>
      <c r="J466">
        <v>351.38</v>
      </c>
    </row>
    <row r="467" spans="1:10" x14ac:dyDescent="0.3">
      <c r="A467">
        <v>1990</v>
      </c>
      <c r="B467">
        <v>5</v>
      </c>
      <c r="C467">
        <v>33008</v>
      </c>
      <c r="D467">
        <v>1990.3698999999999</v>
      </c>
      <c r="E467">
        <v>351.36</v>
      </c>
      <c r="F467">
        <v>351.75</v>
      </c>
      <c r="G467">
        <v>351.19</v>
      </c>
      <c r="H467">
        <v>351.58</v>
      </c>
      <c r="I467">
        <v>351.36</v>
      </c>
      <c r="J467">
        <v>351.75</v>
      </c>
    </row>
    <row r="468" spans="1:10" x14ac:dyDescent="0.3">
      <c r="A468">
        <v>1990</v>
      </c>
      <c r="B468">
        <v>6</v>
      </c>
      <c r="C468">
        <v>33039</v>
      </c>
      <c r="D468">
        <v>1990.4548</v>
      </c>
      <c r="E468">
        <v>351.58</v>
      </c>
      <c r="F468">
        <v>351.83</v>
      </c>
      <c r="G468">
        <v>351.48</v>
      </c>
      <c r="H468">
        <v>351.72</v>
      </c>
      <c r="I468">
        <v>351.58</v>
      </c>
      <c r="J468">
        <v>351.83</v>
      </c>
    </row>
    <row r="469" spans="1:10" x14ac:dyDescent="0.3">
      <c r="A469">
        <v>1990</v>
      </c>
      <c r="B469">
        <v>7</v>
      </c>
      <c r="C469">
        <v>33069</v>
      </c>
      <c r="D469">
        <v>1990.537</v>
      </c>
      <c r="E469">
        <v>352.05</v>
      </c>
      <c r="F469">
        <v>352.02</v>
      </c>
      <c r="G469">
        <v>351.89</v>
      </c>
      <c r="H469">
        <v>351.86</v>
      </c>
      <c r="I469">
        <v>352.05</v>
      </c>
      <c r="J469">
        <v>352.02</v>
      </c>
    </row>
    <row r="470" spans="1:10" x14ac:dyDescent="0.3">
      <c r="A470">
        <v>1990</v>
      </c>
      <c r="B470">
        <v>8</v>
      </c>
      <c r="C470">
        <v>33100</v>
      </c>
      <c r="D470">
        <v>1990.6219000000001</v>
      </c>
      <c r="E470">
        <v>352.55</v>
      </c>
      <c r="F470">
        <v>352.2</v>
      </c>
      <c r="G470">
        <v>352.34</v>
      </c>
      <c r="H470">
        <v>352</v>
      </c>
      <c r="I470">
        <v>352.55</v>
      </c>
      <c r="J470">
        <v>352.2</v>
      </c>
    </row>
    <row r="471" spans="1:10" x14ac:dyDescent="0.3">
      <c r="A471">
        <v>1990</v>
      </c>
      <c r="B471">
        <v>9</v>
      </c>
      <c r="C471">
        <v>33131</v>
      </c>
      <c r="D471">
        <v>1990.7067999999999</v>
      </c>
      <c r="E471">
        <v>352.75</v>
      </c>
      <c r="F471">
        <v>352.22</v>
      </c>
      <c r="G471">
        <v>352.65</v>
      </c>
      <c r="H471">
        <v>352.12</v>
      </c>
      <c r="I471">
        <v>352.75</v>
      </c>
      <c r="J471">
        <v>352.22</v>
      </c>
    </row>
    <row r="472" spans="1:10" x14ac:dyDescent="0.3">
      <c r="A472">
        <v>1990</v>
      </c>
      <c r="B472">
        <v>10</v>
      </c>
      <c r="C472">
        <v>33161</v>
      </c>
      <c r="D472">
        <v>1990.789</v>
      </c>
      <c r="E472">
        <v>352.57</v>
      </c>
      <c r="F472">
        <v>352.03</v>
      </c>
      <c r="G472">
        <v>352.79</v>
      </c>
      <c r="H472">
        <v>352.24</v>
      </c>
      <c r="I472">
        <v>352.57</v>
      </c>
      <c r="J472">
        <v>352.03</v>
      </c>
    </row>
    <row r="473" spans="1:10" x14ac:dyDescent="0.3">
      <c r="A473">
        <v>1990</v>
      </c>
      <c r="B473">
        <v>11</v>
      </c>
      <c r="C473">
        <v>33192</v>
      </c>
      <c r="D473">
        <v>1990.874</v>
      </c>
      <c r="E473">
        <v>352.83</v>
      </c>
      <c r="F473">
        <v>352.42</v>
      </c>
      <c r="G473">
        <v>352.77</v>
      </c>
      <c r="H473">
        <v>352.36</v>
      </c>
      <c r="I473">
        <v>352.83</v>
      </c>
      <c r="J473">
        <v>352.42</v>
      </c>
    </row>
    <row r="474" spans="1:10" x14ac:dyDescent="0.3">
      <c r="A474">
        <v>1990</v>
      </c>
      <c r="B474">
        <v>12</v>
      </c>
      <c r="C474">
        <v>33222</v>
      </c>
      <c r="D474">
        <v>1990.9562000000001</v>
      </c>
      <c r="E474">
        <v>352.63</v>
      </c>
      <c r="F474">
        <v>352.44</v>
      </c>
      <c r="G474">
        <v>352.66</v>
      </c>
      <c r="H474">
        <v>352.48</v>
      </c>
      <c r="I474">
        <v>352.63</v>
      </c>
      <c r="J474">
        <v>352.44</v>
      </c>
    </row>
    <row r="475" spans="1:10" x14ac:dyDescent="0.3">
      <c r="A475">
        <v>1991</v>
      </c>
      <c r="B475">
        <v>1</v>
      </c>
      <c r="C475">
        <v>33253</v>
      </c>
      <c r="D475">
        <v>1991.0410999999999</v>
      </c>
      <c r="E475">
        <v>-99.99</v>
      </c>
      <c r="F475">
        <v>-99.99</v>
      </c>
      <c r="G475">
        <v>352.5</v>
      </c>
      <c r="H475">
        <v>352.59</v>
      </c>
      <c r="I475">
        <v>352.5</v>
      </c>
      <c r="J475">
        <v>352.59</v>
      </c>
    </row>
    <row r="476" spans="1:10" x14ac:dyDescent="0.3">
      <c r="A476">
        <v>1991</v>
      </c>
      <c r="B476">
        <v>2</v>
      </c>
      <c r="C476">
        <v>33284</v>
      </c>
      <c r="D476">
        <v>1991.126</v>
      </c>
      <c r="E476">
        <v>352.34</v>
      </c>
      <c r="F476">
        <v>352.7</v>
      </c>
      <c r="G476">
        <v>352.34</v>
      </c>
      <c r="H476">
        <v>352.7</v>
      </c>
      <c r="I476">
        <v>352.34</v>
      </c>
      <c r="J476">
        <v>352.7</v>
      </c>
    </row>
    <row r="477" spans="1:10" x14ac:dyDescent="0.3">
      <c r="A477">
        <v>1991</v>
      </c>
      <c r="B477">
        <v>3</v>
      </c>
      <c r="C477">
        <v>33312</v>
      </c>
      <c r="D477">
        <v>1991.2027</v>
      </c>
      <c r="E477">
        <v>352.27</v>
      </c>
      <c r="F477">
        <v>352.79</v>
      </c>
      <c r="G477">
        <v>352.29</v>
      </c>
      <c r="H477">
        <v>352.8</v>
      </c>
      <c r="I477">
        <v>352.27</v>
      </c>
      <c r="J477">
        <v>352.79</v>
      </c>
    </row>
    <row r="478" spans="1:10" x14ac:dyDescent="0.3">
      <c r="A478">
        <v>1991</v>
      </c>
      <c r="B478">
        <v>4</v>
      </c>
      <c r="C478">
        <v>33343</v>
      </c>
      <c r="D478">
        <v>1991.2877000000001</v>
      </c>
      <c r="E478">
        <v>352.44</v>
      </c>
      <c r="F478">
        <v>352.93</v>
      </c>
      <c r="G478">
        <v>352.42</v>
      </c>
      <c r="H478">
        <v>352.9</v>
      </c>
      <c r="I478">
        <v>352.44</v>
      </c>
      <c r="J478">
        <v>352.93</v>
      </c>
    </row>
    <row r="479" spans="1:10" x14ac:dyDescent="0.3">
      <c r="A479">
        <v>1991</v>
      </c>
      <c r="B479">
        <v>5</v>
      </c>
      <c r="C479">
        <v>33373</v>
      </c>
      <c r="D479">
        <v>1991.3698999999999</v>
      </c>
      <c r="E479">
        <v>352.54</v>
      </c>
      <c r="F479">
        <v>352.93</v>
      </c>
      <c r="G479">
        <v>352.62</v>
      </c>
      <c r="H479">
        <v>353</v>
      </c>
      <c r="I479">
        <v>352.54</v>
      </c>
      <c r="J479">
        <v>352.93</v>
      </c>
    </row>
    <row r="480" spans="1:10" x14ac:dyDescent="0.3">
      <c r="A480">
        <v>1991</v>
      </c>
      <c r="B480">
        <v>6</v>
      </c>
      <c r="C480">
        <v>33404</v>
      </c>
      <c r="D480">
        <v>1991.4548</v>
      </c>
      <c r="E480">
        <v>352.95</v>
      </c>
      <c r="F480">
        <v>353.19</v>
      </c>
      <c r="G480">
        <v>352.86</v>
      </c>
      <c r="H480">
        <v>353.1</v>
      </c>
      <c r="I480">
        <v>352.95</v>
      </c>
      <c r="J480">
        <v>353.19</v>
      </c>
    </row>
    <row r="481" spans="1:10" x14ac:dyDescent="0.3">
      <c r="A481">
        <v>1991</v>
      </c>
      <c r="B481">
        <v>7</v>
      </c>
      <c r="C481">
        <v>33434</v>
      </c>
      <c r="D481">
        <v>1991.537</v>
      </c>
      <c r="E481">
        <v>353.39</v>
      </c>
      <c r="F481">
        <v>353.36</v>
      </c>
      <c r="G481">
        <v>353.22</v>
      </c>
      <c r="H481">
        <v>353.18</v>
      </c>
      <c r="I481">
        <v>353.39</v>
      </c>
      <c r="J481">
        <v>353.36</v>
      </c>
    </row>
    <row r="482" spans="1:10" x14ac:dyDescent="0.3">
      <c r="A482">
        <v>1991</v>
      </c>
      <c r="B482">
        <v>8</v>
      </c>
      <c r="C482">
        <v>33465</v>
      </c>
      <c r="D482">
        <v>1991.6219000000001</v>
      </c>
      <c r="E482">
        <v>353.67</v>
      </c>
      <c r="F482">
        <v>353.32</v>
      </c>
      <c r="G482">
        <v>353.62</v>
      </c>
      <c r="H482">
        <v>353.27</v>
      </c>
      <c r="I482">
        <v>353.67</v>
      </c>
      <c r="J482">
        <v>353.32</v>
      </c>
    </row>
    <row r="483" spans="1:10" x14ac:dyDescent="0.3">
      <c r="A483">
        <v>1991</v>
      </c>
      <c r="B483">
        <v>9</v>
      </c>
      <c r="C483">
        <v>33496</v>
      </c>
      <c r="D483">
        <v>1991.7067999999999</v>
      </c>
      <c r="E483">
        <v>354.08</v>
      </c>
      <c r="F483">
        <v>353.55</v>
      </c>
      <c r="G483">
        <v>353.88</v>
      </c>
      <c r="H483">
        <v>353.35</v>
      </c>
      <c r="I483">
        <v>354.08</v>
      </c>
      <c r="J483">
        <v>353.55</v>
      </c>
    </row>
    <row r="484" spans="1:10" x14ac:dyDescent="0.3">
      <c r="A484">
        <v>1991</v>
      </c>
      <c r="B484">
        <v>10</v>
      </c>
      <c r="C484">
        <v>33526</v>
      </c>
      <c r="D484">
        <v>1991.789</v>
      </c>
      <c r="E484">
        <v>353.89</v>
      </c>
      <c r="F484">
        <v>353.35</v>
      </c>
      <c r="G484">
        <v>353.97</v>
      </c>
      <c r="H484">
        <v>353.43</v>
      </c>
      <c r="I484">
        <v>353.89</v>
      </c>
      <c r="J484">
        <v>353.35</v>
      </c>
    </row>
    <row r="485" spans="1:10" x14ac:dyDescent="0.3">
      <c r="A485">
        <v>1991</v>
      </c>
      <c r="B485">
        <v>11</v>
      </c>
      <c r="C485">
        <v>33557</v>
      </c>
      <c r="D485">
        <v>1991.874</v>
      </c>
      <c r="E485">
        <v>353.94</v>
      </c>
      <c r="F485">
        <v>353.53</v>
      </c>
      <c r="G485">
        <v>353.91</v>
      </c>
      <c r="H485">
        <v>353.5</v>
      </c>
      <c r="I485">
        <v>353.94</v>
      </c>
      <c r="J485">
        <v>353.53</v>
      </c>
    </row>
    <row r="486" spans="1:10" x14ac:dyDescent="0.3">
      <c r="A486">
        <v>1991</v>
      </c>
      <c r="B486">
        <v>12</v>
      </c>
      <c r="C486">
        <v>33587</v>
      </c>
      <c r="D486">
        <v>1991.9562000000001</v>
      </c>
      <c r="E486">
        <v>353.77</v>
      </c>
      <c r="F486">
        <v>353.59</v>
      </c>
      <c r="G486">
        <v>353.76</v>
      </c>
      <c r="H486">
        <v>353.58</v>
      </c>
      <c r="I486">
        <v>353.77</v>
      </c>
      <c r="J486">
        <v>353.59</v>
      </c>
    </row>
    <row r="487" spans="1:10" x14ac:dyDescent="0.3">
      <c r="A487">
        <v>1992</v>
      </c>
      <c r="B487">
        <v>1</v>
      </c>
      <c r="C487">
        <v>33618</v>
      </c>
      <c r="D487">
        <v>1992.0409999999999</v>
      </c>
      <c r="E487">
        <v>353.56</v>
      </c>
      <c r="F487">
        <v>353.65</v>
      </c>
      <c r="G487">
        <v>353.58</v>
      </c>
      <c r="H487">
        <v>353.67</v>
      </c>
      <c r="I487">
        <v>353.56</v>
      </c>
      <c r="J487">
        <v>353.65</v>
      </c>
    </row>
    <row r="488" spans="1:10" x14ac:dyDescent="0.3">
      <c r="A488">
        <v>1992</v>
      </c>
      <c r="B488">
        <v>2</v>
      </c>
      <c r="C488">
        <v>33649</v>
      </c>
      <c r="D488">
        <v>1992.1257000000001</v>
      </c>
      <c r="E488">
        <v>353.15</v>
      </c>
      <c r="F488">
        <v>353.51</v>
      </c>
      <c r="G488">
        <v>353.4</v>
      </c>
      <c r="H488">
        <v>353.76</v>
      </c>
      <c r="I488">
        <v>353.15</v>
      </c>
      <c r="J488">
        <v>353.51</v>
      </c>
    </row>
    <row r="489" spans="1:10" x14ac:dyDescent="0.3">
      <c r="A489">
        <v>1992</v>
      </c>
      <c r="B489">
        <v>3</v>
      </c>
      <c r="C489">
        <v>33678</v>
      </c>
      <c r="D489">
        <v>1992.2049</v>
      </c>
      <c r="E489">
        <v>353.03</v>
      </c>
      <c r="F489">
        <v>353.55</v>
      </c>
      <c r="G489">
        <v>353.34</v>
      </c>
      <c r="H489">
        <v>353.86</v>
      </c>
      <c r="I489">
        <v>353.03</v>
      </c>
      <c r="J489">
        <v>353.55</v>
      </c>
    </row>
    <row r="490" spans="1:10" x14ac:dyDescent="0.3">
      <c r="A490">
        <v>1992</v>
      </c>
      <c r="B490">
        <v>4</v>
      </c>
      <c r="C490">
        <v>33709</v>
      </c>
      <c r="D490">
        <v>1992.2896000000001</v>
      </c>
      <c r="E490">
        <v>353.23</v>
      </c>
      <c r="F490">
        <v>353.71</v>
      </c>
      <c r="G490">
        <v>353.49</v>
      </c>
      <c r="H490">
        <v>353.97</v>
      </c>
      <c r="I490">
        <v>353.23</v>
      </c>
      <c r="J490">
        <v>353.71</v>
      </c>
    </row>
    <row r="491" spans="1:10" x14ac:dyDescent="0.3">
      <c r="A491">
        <v>1992</v>
      </c>
      <c r="B491">
        <v>5</v>
      </c>
      <c r="C491">
        <v>33739</v>
      </c>
      <c r="D491">
        <v>1992.3715999999999</v>
      </c>
      <c r="E491">
        <v>353.74</v>
      </c>
      <c r="F491">
        <v>354.12</v>
      </c>
      <c r="G491">
        <v>353.7</v>
      </c>
      <c r="H491">
        <v>354.09</v>
      </c>
      <c r="I491">
        <v>353.74</v>
      </c>
      <c r="J491">
        <v>354.12</v>
      </c>
    </row>
    <row r="492" spans="1:10" x14ac:dyDescent="0.3">
      <c r="A492">
        <v>1992</v>
      </c>
      <c r="B492">
        <v>6</v>
      </c>
      <c r="C492">
        <v>33770</v>
      </c>
      <c r="D492">
        <v>1992.4563000000001</v>
      </c>
      <c r="E492">
        <v>354</v>
      </c>
      <c r="F492">
        <v>354.24</v>
      </c>
      <c r="G492">
        <v>353.97</v>
      </c>
      <c r="H492">
        <v>354.21</v>
      </c>
      <c r="I492">
        <v>354</v>
      </c>
      <c r="J492">
        <v>354.24</v>
      </c>
    </row>
    <row r="493" spans="1:10" x14ac:dyDescent="0.3">
      <c r="A493">
        <v>1992</v>
      </c>
      <c r="B493">
        <v>7</v>
      </c>
      <c r="C493">
        <v>33800</v>
      </c>
      <c r="D493">
        <v>1992.5382999999999</v>
      </c>
      <c r="E493">
        <v>354.6</v>
      </c>
      <c r="F493">
        <v>354.56</v>
      </c>
      <c r="G493">
        <v>354.36</v>
      </c>
      <c r="H493">
        <v>354.32</v>
      </c>
      <c r="I493">
        <v>354.6</v>
      </c>
      <c r="J493">
        <v>354.56</v>
      </c>
    </row>
    <row r="494" spans="1:10" x14ac:dyDescent="0.3">
      <c r="A494">
        <v>1992</v>
      </c>
      <c r="B494">
        <v>8</v>
      </c>
      <c r="C494">
        <v>33831</v>
      </c>
      <c r="D494">
        <v>1992.623</v>
      </c>
      <c r="E494">
        <v>354.94</v>
      </c>
      <c r="F494">
        <v>354.58</v>
      </c>
      <c r="G494">
        <v>354.78</v>
      </c>
      <c r="H494">
        <v>354.43</v>
      </c>
      <c r="I494">
        <v>354.94</v>
      </c>
      <c r="J494">
        <v>354.58</v>
      </c>
    </row>
    <row r="495" spans="1:10" x14ac:dyDescent="0.3">
      <c r="A495">
        <v>1992</v>
      </c>
      <c r="B495">
        <v>9</v>
      </c>
      <c r="C495">
        <v>33862</v>
      </c>
      <c r="D495">
        <v>1992.7076999999999</v>
      </c>
      <c r="E495">
        <v>355.25</v>
      </c>
      <c r="F495">
        <v>354.72</v>
      </c>
      <c r="G495">
        <v>355.05</v>
      </c>
      <c r="H495">
        <v>354.53</v>
      </c>
      <c r="I495">
        <v>355.25</v>
      </c>
      <c r="J495">
        <v>354.72</v>
      </c>
    </row>
    <row r="496" spans="1:10" x14ac:dyDescent="0.3">
      <c r="A496">
        <v>1992</v>
      </c>
      <c r="B496">
        <v>10</v>
      </c>
      <c r="C496">
        <v>33892</v>
      </c>
      <c r="D496">
        <v>1992.7896000000001</v>
      </c>
      <c r="E496">
        <v>355.37</v>
      </c>
      <c r="F496">
        <v>354.83</v>
      </c>
      <c r="G496">
        <v>355.15</v>
      </c>
      <c r="H496">
        <v>354.61</v>
      </c>
      <c r="I496">
        <v>355.37</v>
      </c>
      <c r="J496">
        <v>354.83</v>
      </c>
    </row>
    <row r="497" spans="1:10" x14ac:dyDescent="0.3">
      <c r="A497">
        <v>1992</v>
      </c>
      <c r="B497">
        <v>11</v>
      </c>
      <c r="C497">
        <v>33923</v>
      </c>
      <c r="D497">
        <v>1992.8742999999999</v>
      </c>
      <c r="E497">
        <v>355.11</v>
      </c>
      <c r="F497">
        <v>354.7</v>
      </c>
      <c r="G497">
        <v>355.09</v>
      </c>
      <c r="H497">
        <v>354.68</v>
      </c>
      <c r="I497">
        <v>355.11</v>
      </c>
      <c r="J497">
        <v>354.7</v>
      </c>
    </row>
    <row r="498" spans="1:10" x14ac:dyDescent="0.3">
      <c r="A498">
        <v>1992</v>
      </c>
      <c r="B498">
        <v>12</v>
      </c>
      <c r="C498">
        <v>33953</v>
      </c>
      <c r="D498">
        <v>1992.9563000000001</v>
      </c>
      <c r="E498">
        <v>354.88</v>
      </c>
      <c r="F498">
        <v>354.7</v>
      </c>
      <c r="G498">
        <v>354.92</v>
      </c>
      <c r="H498">
        <v>354.74</v>
      </c>
      <c r="I498">
        <v>354.88</v>
      </c>
      <c r="J498">
        <v>354.7</v>
      </c>
    </row>
    <row r="499" spans="1:10" x14ac:dyDescent="0.3">
      <c r="A499">
        <v>1993</v>
      </c>
      <c r="B499">
        <v>1</v>
      </c>
      <c r="C499">
        <v>33984</v>
      </c>
      <c r="D499">
        <v>1993.0410999999999</v>
      </c>
      <c r="E499">
        <v>354.72</v>
      </c>
      <c r="F499">
        <v>354.81</v>
      </c>
      <c r="G499">
        <v>354.71</v>
      </c>
      <c r="H499">
        <v>354.8</v>
      </c>
      <c r="I499">
        <v>354.72</v>
      </c>
      <c r="J499">
        <v>354.81</v>
      </c>
    </row>
    <row r="500" spans="1:10" x14ac:dyDescent="0.3">
      <c r="A500">
        <v>1993</v>
      </c>
      <c r="B500">
        <v>2</v>
      </c>
      <c r="C500">
        <v>34015</v>
      </c>
      <c r="D500">
        <v>1993.126</v>
      </c>
      <c r="E500">
        <v>354.5</v>
      </c>
      <c r="F500">
        <v>354.86</v>
      </c>
      <c r="G500">
        <v>354.49</v>
      </c>
      <c r="H500">
        <v>354.85</v>
      </c>
      <c r="I500">
        <v>354.5</v>
      </c>
      <c r="J500">
        <v>354.86</v>
      </c>
    </row>
    <row r="501" spans="1:10" x14ac:dyDescent="0.3">
      <c r="A501">
        <v>1993</v>
      </c>
      <c r="B501">
        <v>3</v>
      </c>
      <c r="C501">
        <v>34043</v>
      </c>
      <c r="D501">
        <v>1993.2027</v>
      </c>
      <c r="E501">
        <v>354.22</v>
      </c>
      <c r="F501">
        <v>354.74</v>
      </c>
      <c r="G501">
        <v>354.39</v>
      </c>
      <c r="H501">
        <v>354.91</v>
      </c>
      <c r="I501">
        <v>354.22</v>
      </c>
      <c r="J501">
        <v>354.74</v>
      </c>
    </row>
    <row r="502" spans="1:10" x14ac:dyDescent="0.3">
      <c r="A502">
        <v>1993</v>
      </c>
      <c r="B502">
        <v>4</v>
      </c>
      <c r="C502">
        <v>34074</v>
      </c>
      <c r="D502">
        <v>1993.2877000000001</v>
      </c>
      <c r="E502">
        <v>354.42</v>
      </c>
      <c r="F502">
        <v>354.91</v>
      </c>
      <c r="G502">
        <v>354.48</v>
      </c>
      <c r="H502">
        <v>354.97</v>
      </c>
      <c r="I502">
        <v>354.42</v>
      </c>
      <c r="J502">
        <v>354.91</v>
      </c>
    </row>
    <row r="503" spans="1:10" x14ac:dyDescent="0.3">
      <c r="A503">
        <v>1993</v>
      </c>
      <c r="B503">
        <v>5</v>
      </c>
      <c r="C503">
        <v>34104</v>
      </c>
      <c r="D503">
        <v>1993.3698999999999</v>
      </c>
      <c r="E503">
        <v>354.49</v>
      </c>
      <c r="F503">
        <v>354.88</v>
      </c>
      <c r="G503">
        <v>354.65</v>
      </c>
      <c r="H503">
        <v>355.03</v>
      </c>
      <c r="I503">
        <v>354.49</v>
      </c>
      <c r="J503">
        <v>354.88</v>
      </c>
    </row>
    <row r="504" spans="1:10" x14ac:dyDescent="0.3">
      <c r="A504">
        <v>1993</v>
      </c>
      <c r="B504">
        <v>6</v>
      </c>
      <c r="C504">
        <v>34135</v>
      </c>
      <c r="D504">
        <v>1993.4548</v>
      </c>
      <c r="E504">
        <v>354.84</v>
      </c>
      <c r="F504">
        <v>355.08</v>
      </c>
      <c r="G504">
        <v>354.86</v>
      </c>
      <c r="H504">
        <v>355.11</v>
      </c>
      <c r="I504">
        <v>354.84</v>
      </c>
      <c r="J504">
        <v>355.08</v>
      </c>
    </row>
    <row r="505" spans="1:10" x14ac:dyDescent="0.3">
      <c r="A505">
        <v>1993</v>
      </c>
      <c r="B505">
        <v>7</v>
      </c>
      <c r="C505">
        <v>34165</v>
      </c>
      <c r="D505">
        <v>1993.537</v>
      </c>
      <c r="E505">
        <v>355.2</v>
      </c>
      <c r="F505">
        <v>355.17</v>
      </c>
      <c r="G505">
        <v>355.21</v>
      </c>
      <c r="H505">
        <v>355.18</v>
      </c>
      <c r="I505">
        <v>355.2</v>
      </c>
      <c r="J505">
        <v>355.17</v>
      </c>
    </row>
    <row r="506" spans="1:10" x14ac:dyDescent="0.3">
      <c r="A506">
        <v>1993</v>
      </c>
      <c r="B506">
        <v>8</v>
      </c>
      <c r="C506">
        <v>34196</v>
      </c>
      <c r="D506">
        <v>1993.6219000000001</v>
      </c>
      <c r="E506">
        <v>355.69</v>
      </c>
      <c r="F506">
        <v>355.34</v>
      </c>
      <c r="G506">
        <v>355.61</v>
      </c>
      <c r="H506">
        <v>355.26</v>
      </c>
      <c r="I506">
        <v>355.69</v>
      </c>
      <c r="J506">
        <v>355.34</v>
      </c>
    </row>
    <row r="507" spans="1:10" x14ac:dyDescent="0.3">
      <c r="A507">
        <v>1993</v>
      </c>
      <c r="B507">
        <v>9</v>
      </c>
      <c r="C507">
        <v>34227</v>
      </c>
      <c r="D507">
        <v>1993.7067999999999</v>
      </c>
      <c r="E507">
        <v>356.04</v>
      </c>
      <c r="F507">
        <v>355.51</v>
      </c>
      <c r="G507">
        <v>355.88</v>
      </c>
      <c r="H507">
        <v>355.35</v>
      </c>
      <c r="I507">
        <v>356.04</v>
      </c>
      <c r="J507">
        <v>355.51</v>
      </c>
    </row>
    <row r="508" spans="1:10" x14ac:dyDescent="0.3">
      <c r="A508">
        <v>1993</v>
      </c>
      <c r="B508">
        <v>10</v>
      </c>
      <c r="C508">
        <v>34257</v>
      </c>
      <c r="D508">
        <v>1993.789</v>
      </c>
      <c r="E508">
        <v>356.06</v>
      </c>
      <c r="F508">
        <v>355.51</v>
      </c>
      <c r="G508">
        <v>355.98</v>
      </c>
      <c r="H508">
        <v>355.43</v>
      </c>
      <c r="I508">
        <v>356.06</v>
      </c>
      <c r="J508">
        <v>355.51</v>
      </c>
    </row>
    <row r="509" spans="1:10" x14ac:dyDescent="0.3">
      <c r="A509">
        <v>1993</v>
      </c>
      <c r="B509">
        <v>11</v>
      </c>
      <c r="C509">
        <v>34288</v>
      </c>
      <c r="D509">
        <v>1993.874</v>
      </c>
      <c r="E509">
        <v>356.01</v>
      </c>
      <c r="F509">
        <v>355.6</v>
      </c>
      <c r="G509">
        <v>355.93</v>
      </c>
      <c r="H509">
        <v>355.52</v>
      </c>
      <c r="I509">
        <v>356.01</v>
      </c>
      <c r="J509">
        <v>355.6</v>
      </c>
    </row>
    <row r="510" spans="1:10" x14ac:dyDescent="0.3">
      <c r="A510">
        <v>1993</v>
      </c>
      <c r="B510">
        <v>12</v>
      </c>
      <c r="C510">
        <v>34318</v>
      </c>
      <c r="D510">
        <v>1993.9562000000001</v>
      </c>
      <c r="E510">
        <v>355.69</v>
      </c>
      <c r="F510">
        <v>355.5</v>
      </c>
      <c r="G510">
        <v>355.8</v>
      </c>
      <c r="H510">
        <v>355.62</v>
      </c>
      <c r="I510">
        <v>355.69</v>
      </c>
      <c r="J510">
        <v>355.5</v>
      </c>
    </row>
    <row r="511" spans="1:10" x14ac:dyDescent="0.3">
      <c r="A511">
        <v>1994</v>
      </c>
      <c r="B511">
        <v>1</v>
      </c>
      <c r="C511">
        <v>34349</v>
      </c>
      <c r="D511">
        <v>1994.0410999999999</v>
      </c>
      <c r="E511">
        <v>355.5</v>
      </c>
      <c r="F511">
        <v>355.58</v>
      </c>
      <c r="G511">
        <v>355.64</v>
      </c>
      <c r="H511">
        <v>355.72</v>
      </c>
      <c r="I511">
        <v>355.5</v>
      </c>
      <c r="J511">
        <v>355.58</v>
      </c>
    </row>
    <row r="512" spans="1:10" x14ac:dyDescent="0.3">
      <c r="A512">
        <v>1994</v>
      </c>
      <c r="B512">
        <v>2</v>
      </c>
      <c r="C512">
        <v>34380</v>
      </c>
      <c r="D512">
        <v>1994.126</v>
      </c>
      <c r="E512">
        <v>355.49</v>
      </c>
      <c r="F512">
        <v>355.85</v>
      </c>
      <c r="G512">
        <v>355.47</v>
      </c>
      <c r="H512">
        <v>355.84</v>
      </c>
      <c r="I512">
        <v>355.49</v>
      </c>
      <c r="J512">
        <v>355.85</v>
      </c>
    </row>
    <row r="513" spans="1:10" x14ac:dyDescent="0.3">
      <c r="A513">
        <v>1994</v>
      </c>
      <c r="B513">
        <v>3</v>
      </c>
      <c r="C513">
        <v>34408</v>
      </c>
      <c r="D513">
        <v>1994.2027</v>
      </c>
      <c r="E513">
        <v>355.51</v>
      </c>
      <c r="F513">
        <v>356.02</v>
      </c>
      <c r="G513">
        <v>355.43</v>
      </c>
      <c r="H513">
        <v>355.95</v>
      </c>
      <c r="I513">
        <v>355.51</v>
      </c>
      <c r="J513">
        <v>356.02</v>
      </c>
    </row>
    <row r="514" spans="1:10" x14ac:dyDescent="0.3">
      <c r="A514">
        <v>1994</v>
      </c>
      <c r="B514">
        <v>4</v>
      </c>
      <c r="C514">
        <v>34439</v>
      </c>
      <c r="D514">
        <v>1994.2877000000001</v>
      </c>
      <c r="E514">
        <v>355.63</v>
      </c>
      <c r="F514">
        <v>356.12</v>
      </c>
      <c r="G514">
        <v>355.59</v>
      </c>
      <c r="H514">
        <v>356.08</v>
      </c>
      <c r="I514">
        <v>355.63</v>
      </c>
      <c r="J514">
        <v>356.12</v>
      </c>
    </row>
    <row r="515" spans="1:10" x14ac:dyDescent="0.3">
      <c r="A515">
        <v>1994</v>
      </c>
      <c r="B515">
        <v>5</v>
      </c>
      <c r="C515">
        <v>34469</v>
      </c>
      <c r="D515">
        <v>1994.3698999999999</v>
      </c>
      <c r="E515">
        <v>355.69</v>
      </c>
      <c r="F515">
        <v>356.08</v>
      </c>
      <c r="G515">
        <v>355.83</v>
      </c>
      <c r="H515">
        <v>356.22</v>
      </c>
      <c r="I515">
        <v>355.69</v>
      </c>
      <c r="J515">
        <v>356.08</v>
      </c>
    </row>
    <row r="516" spans="1:10" x14ac:dyDescent="0.3">
      <c r="A516">
        <v>1994</v>
      </c>
      <c r="B516">
        <v>6</v>
      </c>
      <c r="C516">
        <v>34500</v>
      </c>
      <c r="D516">
        <v>1994.4548</v>
      </c>
      <c r="E516">
        <v>355.98</v>
      </c>
      <c r="F516">
        <v>356.23</v>
      </c>
      <c r="G516">
        <v>356.13</v>
      </c>
      <c r="H516">
        <v>356.37</v>
      </c>
      <c r="I516">
        <v>355.98</v>
      </c>
      <c r="J516">
        <v>356.23</v>
      </c>
    </row>
    <row r="517" spans="1:10" x14ac:dyDescent="0.3">
      <c r="A517">
        <v>1994</v>
      </c>
      <c r="B517">
        <v>7</v>
      </c>
      <c r="C517">
        <v>34530</v>
      </c>
      <c r="D517">
        <v>1994.537</v>
      </c>
      <c r="E517">
        <v>356.47</v>
      </c>
      <c r="F517">
        <v>356.43</v>
      </c>
      <c r="G517">
        <v>356.56</v>
      </c>
      <c r="H517">
        <v>356.53</v>
      </c>
      <c r="I517">
        <v>356.47</v>
      </c>
      <c r="J517">
        <v>356.43</v>
      </c>
    </row>
    <row r="518" spans="1:10" x14ac:dyDescent="0.3">
      <c r="A518">
        <v>1994</v>
      </c>
      <c r="B518">
        <v>8</v>
      </c>
      <c r="C518">
        <v>34561</v>
      </c>
      <c r="D518">
        <v>1994.6219000000001</v>
      </c>
      <c r="E518">
        <v>357.1</v>
      </c>
      <c r="F518">
        <v>356.75</v>
      </c>
      <c r="G518">
        <v>357.05</v>
      </c>
      <c r="H518">
        <v>356.7</v>
      </c>
      <c r="I518">
        <v>357.1</v>
      </c>
      <c r="J518">
        <v>356.75</v>
      </c>
    </row>
    <row r="519" spans="1:10" x14ac:dyDescent="0.3">
      <c r="A519">
        <v>1994</v>
      </c>
      <c r="B519">
        <v>9</v>
      </c>
      <c r="C519">
        <v>34592</v>
      </c>
      <c r="D519">
        <v>1994.7067999999999</v>
      </c>
      <c r="E519">
        <v>357.61</v>
      </c>
      <c r="F519">
        <v>357.08</v>
      </c>
      <c r="G519">
        <v>357.4</v>
      </c>
      <c r="H519">
        <v>356.87</v>
      </c>
      <c r="I519">
        <v>357.61</v>
      </c>
      <c r="J519">
        <v>357.08</v>
      </c>
    </row>
    <row r="520" spans="1:10" x14ac:dyDescent="0.3">
      <c r="A520">
        <v>1994</v>
      </c>
      <c r="B520">
        <v>10</v>
      </c>
      <c r="C520">
        <v>34622</v>
      </c>
      <c r="D520">
        <v>1994.789</v>
      </c>
      <c r="E520">
        <v>357.53</v>
      </c>
      <c r="F520">
        <v>356.98</v>
      </c>
      <c r="G520">
        <v>357.58</v>
      </c>
      <c r="H520">
        <v>357.03</v>
      </c>
      <c r="I520">
        <v>357.53</v>
      </c>
      <c r="J520">
        <v>356.98</v>
      </c>
    </row>
    <row r="521" spans="1:10" x14ac:dyDescent="0.3">
      <c r="A521">
        <v>1994</v>
      </c>
      <c r="B521">
        <v>11</v>
      </c>
      <c r="C521">
        <v>34653</v>
      </c>
      <c r="D521">
        <v>1994.874</v>
      </c>
      <c r="E521">
        <v>357.71</v>
      </c>
      <c r="F521">
        <v>357.3</v>
      </c>
      <c r="G521">
        <v>357.61</v>
      </c>
      <c r="H521">
        <v>357.2</v>
      </c>
      <c r="I521">
        <v>357.71</v>
      </c>
      <c r="J521">
        <v>357.3</v>
      </c>
    </row>
    <row r="522" spans="1:10" x14ac:dyDescent="0.3">
      <c r="A522">
        <v>1994</v>
      </c>
      <c r="B522">
        <v>12</v>
      </c>
      <c r="C522">
        <v>34683</v>
      </c>
      <c r="D522">
        <v>1994.9562000000001</v>
      </c>
      <c r="E522">
        <v>357.51</v>
      </c>
      <c r="F522">
        <v>357.33</v>
      </c>
      <c r="G522">
        <v>357.54</v>
      </c>
      <c r="H522">
        <v>357.36</v>
      </c>
      <c r="I522">
        <v>357.51</v>
      </c>
      <c r="J522">
        <v>357.33</v>
      </c>
    </row>
    <row r="523" spans="1:10" x14ac:dyDescent="0.3">
      <c r="A523">
        <v>1995</v>
      </c>
      <c r="B523">
        <v>1</v>
      </c>
      <c r="C523">
        <v>34714</v>
      </c>
      <c r="D523">
        <v>1995.0410999999999</v>
      </c>
      <c r="E523">
        <v>357.45</v>
      </c>
      <c r="F523">
        <v>357.54</v>
      </c>
      <c r="G523">
        <v>357.43</v>
      </c>
      <c r="H523">
        <v>357.52</v>
      </c>
      <c r="I523">
        <v>357.45</v>
      </c>
      <c r="J523">
        <v>357.54</v>
      </c>
    </row>
    <row r="524" spans="1:10" x14ac:dyDescent="0.3">
      <c r="A524">
        <v>1995</v>
      </c>
      <c r="B524">
        <v>2</v>
      </c>
      <c r="C524">
        <v>34745</v>
      </c>
      <c r="D524">
        <v>1995.126</v>
      </c>
      <c r="E524">
        <v>357.36</v>
      </c>
      <c r="F524">
        <v>357.72</v>
      </c>
      <c r="G524">
        <v>357.31</v>
      </c>
      <c r="H524">
        <v>357.68</v>
      </c>
      <c r="I524">
        <v>357.36</v>
      </c>
      <c r="J524">
        <v>357.72</v>
      </c>
    </row>
    <row r="525" spans="1:10" x14ac:dyDescent="0.3">
      <c r="A525">
        <v>1995</v>
      </c>
      <c r="B525">
        <v>3</v>
      </c>
      <c r="C525">
        <v>34773</v>
      </c>
      <c r="D525">
        <v>1995.2027</v>
      </c>
      <c r="E525">
        <v>357.35</v>
      </c>
      <c r="F525">
        <v>357.87</v>
      </c>
      <c r="G525">
        <v>357.3</v>
      </c>
      <c r="H525">
        <v>357.82</v>
      </c>
      <c r="I525">
        <v>357.35</v>
      </c>
      <c r="J525">
        <v>357.87</v>
      </c>
    </row>
    <row r="526" spans="1:10" x14ac:dyDescent="0.3">
      <c r="A526">
        <v>1995</v>
      </c>
      <c r="B526">
        <v>4</v>
      </c>
      <c r="C526">
        <v>34804</v>
      </c>
      <c r="D526">
        <v>1995.2877000000001</v>
      </c>
      <c r="E526">
        <v>357.63</v>
      </c>
      <c r="F526">
        <v>358.12</v>
      </c>
      <c r="G526">
        <v>357.48</v>
      </c>
      <c r="H526">
        <v>357.97</v>
      </c>
      <c r="I526">
        <v>357.63</v>
      </c>
      <c r="J526">
        <v>358.12</v>
      </c>
    </row>
    <row r="527" spans="1:10" x14ac:dyDescent="0.3">
      <c r="A527">
        <v>1995</v>
      </c>
      <c r="B527">
        <v>5</v>
      </c>
      <c r="C527">
        <v>34834</v>
      </c>
      <c r="D527">
        <v>1995.3698999999999</v>
      </c>
      <c r="E527">
        <v>357.81</v>
      </c>
      <c r="F527">
        <v>358.2</v>
      </c>
      <c r="G527">
        <v>357.73</v>
      </c>
      <c r="H527">
        <v>358.11</v>
      </c>
      <c r="I527">
        <v>357.81</v>
      </c>
      <c r="J527">
        <v>358.2</v>
      </c>
    </row>
    <row r="528" spans="1:10" x14ac:dyDescent="0.3">
      <c r="A528">
        <v>1995</v>
      </c>
      <c r="B528">
        <v>6</v>
      </c>
      <c r="C528">
        <v>34865</v>
      </c>
      <c r="D528">
        <v>1995.4548</v>
      </c>
      <c r="E528">
        <v>357.95</v>
      </c>
      <c r="F528">
        <v>358.19</v>
      </c>
      <c r="G528">
        <v>358.02</v>
      </c>
      <c r="H528">
        <v>358.26</v>
      </c>
      <c r="I528">
        <v>357.95</v>
      </c>
      <c r="J528">
        <v>358.19</v>
      </c>
    </row>
    <row r="529" spans="1:10" x14ac:dyDescent="0.3">
      <c r="A529">
        <v>1995</v>
      </c>
      <c r="B529">
        <v>7</v>
      </c>
      <c r="C529">
        <v>34895</v>
      </c>
      <c r="D529">
        <v>1995.537</v>
      </c>
      <c r="E529">
        <v>358.33</v>
      </c>
      <c r="F529">
        <v>358.3</v>
      </c>
      <c r="G529">
        <v>358.44</v>
      </c>
      <c r="H529">
        <v>358.41</v>
      </c>
      <c r="I529">
        <v>358.33</v>
      </c>
      <c r="J529">
        <v>358.3</v>
      </c>
    </row>
    <row r="530" spans="1:10" x14ac:dyDescent="0.3">
      <c r="A530">
        <v>1995</v>
      </c>
      <c r="B530">
        <v>8</v>
      </c>
      <c r="C530">
        <v>34926</v>
      </c>
      <c r="D530">
        <v>1995.6219000000001</v>
      </c>
      <c r="E530">
        <v>358.74</v>
      </c>
      <c r="F530">
        <v>358.39</v>
      </c>
      <c r="G530">
        <v>358.92</v>
      </c>
      <c r="H530">
        <v>358.57</v>
      </c>
      <c r="I530">
        <v>358.74</v>
      </c>
      <c r="J530">
        <v>358.39</v>
      </c>
    </row>
    <row r="531" spans="1:10" x14ac:dyDescent="0.3">
      <c r="A531">
        <v>1995</v>
      </c>
      <c r="B531">
        <v>9</v>
      </c>
      <c r="C531">
        <v>34957</v>
      </c>
      <c r="D531">
        <v>1995.7067999999999</v>
      </c>
      <c r="E531">
        <v>359.14</v>
      </c>
      <c r="F531">
        <v>358.61</v>
      </c>
      <c r="G531">
        <v>359.25</v>
      </c>
      <c r="H531">
        <v>358.73</v>
      </c>
      <c r="I531">
        <v>359.14</v>
      </c>
      <c r="J531">
        <v>358.61</v>
      </c>
    </row>
    <row r="532" spans="1:10" x14ac:dyDescent="0.3">
      <c r="A532">
        <v>1995</v>
      </c>
      <c r="B532">
        <v>10</v>
      </c>
      <c r="C532">
        <v>34987</v>
      </c>
      <c r="D532">
        <v>1995.789</v>
      </c>
      <c r="E532">
        <v>359.29</v>
      </c>
      <c r="F532">
        <v>358.74</v>
      </c>
      <c r="G532">
        <v>359.43</v>
      </c>
      <c r="H532">
        <v>358.88</v>
      </c>
      <c r="I532">
        <v>359.29</v>
      </c>
      <c r="J532">
        <v>358.74</v>
      </c>
    </row>
    <row r="533" spans="1:10" x14ac:dyDescent="0.3">
      <c r="A533">
        <v>1995</v>
      </c>
      <c r="B533">
        <v>11</v>
      </c>
      <c r="C533">
        <v>35018</v>
      </c>
      <c r="D533">
        <v>1995.874</v>
      </c>
      <c r="E533">
        <v>359.43</v>
      </c>
      <c r="F533">
        <v>359.02</v>
      </c>
      <c r="G533">
        <v>359.46</v>
      </c>
      <c r="H533">
        <v>359.05</v>
      </c>
      <c r="I533">
        <v>359.43</v>
      </c>
      <c r="J533">
        <v>359.02</v>
      </c>
    </row>
    <row r="534" spans="1:10" x14ac:dyDescent="0.3">
      <c r="A534">
        <v>1995</v>
      </c>
      <c r="B534">
        <v>12</v>
      </c>
      <c r="C534">
        <v>35048</v>
      </c>
      <c r="D534">
        <v>1995.9562000000001</v>
      </c>
      <c r="E534">
        <v>359.47</v>
      </c>
      <c r="F534">
        <v>359.28</v>
      </c>
      <c r="G534">
        <v>359.39</v>
      </c>
      <c r="H534">
        <v>359.2</v>
      </c>
      <c r="I534">
        <v>359.47</v>
      </c>
      <c r="J534">
        <v>359.28</v>
      </c>
    </row>
    <row r="535" spans="1:10" x14ac:dyDescent="0.3">
      <c r="A535">
        <v>1996</v>
      </c>
      <c r="B535">
        <v>1</v>
      </c>
      <c r="C535">
        <v>35079</v>
      </c>
      <c r="D535">
        <v>1996.0409999999999</v>
      </c>
      <c r="E535">
        <v>359.36</v>
      </c>
      <c r="F535">
        <v>359.44</v>
      </c>
      <c r="G535">
        <v>359.27</v>
      </c>
      <c r="H535">
        <v>359.36</v>
      </c>
      <c r="I535">
        <v>359.36</v>
      </c>
      <c r="J535">
        <v>359.44</v>
      </c>
    </row>
    <row r="536" spans="1:10" x14ac:dyDescent="0.3">
      <c r="A536">
        <v>1996</v>
      </c>
      <c r="B536">
        <v>2</v>
      </c>
      <c r="C536">
        <v>35110</v>
      </c>
      <c r="D536">
        <v>1996.1257000000001</v>
      </c>
      <c r="E536">
        <v>359.31</v>
      </c>
      <c r="F536">
        <v>359.67</v>
      </c>
      <c r="G536">
        <v>359.14</v>
      </c>
      <c r="H536">
        <v>359.5</v>
      </c>
      <c r="I536">
        <v>359.31</v>
      </c>
      <c r="J536">
        <v>359.67</v>
      </c>
    </row>
    <row r="537" spans="1:10" x14ac:dyDescent="0.3">
      <c r="A537">
        <v>1996</v>
      </c>
      <c r="B537">
        <v>3</v>
      </c>
      <c r="C537">
        <v>35139</v>
      </c>
      <c r="D537">
        <v>1996.2049</v>
      </c>
      <c r="E537">
        <v>359.25</v>
      </c>
      <c r="F537">
        <v>359.77</v>
      </c>
      <c r="G537">
        <v>359.11</v>
      </c>
      <c r="H537">
        <v>359.63</v>
      </c>
      <c r="I537">
        <v>359.25</v>
      </c>
      <c r="J537">
        <v>359.77</v>
      </c>
    </row>
    <row r="538" spans="1:10" x14ac:dyDescent="0.3">
      <c r="A538">
        <v>1996</v>
      </c>
      <c r="B538">
        <v>4</v>
      </c>
      <c r="C538">
        <v>35170</v>
      </c>
      <c r="D538">
        <v>1996.2896000000001</v>
      </c>
      <c r="E538">
        <v>359.36</v>
      </c>
      <c r="F538">
        <v>359.85</v>
      </c>
      <c r="G538">
        <v>359.26</v>
      </c>
      <c r="H538">
        <v>359.75</v>
      </c>
      <c r="I538">
        <v>359.36</v>
      </c>
      <c r="J538">
        <v>359.85</v>
      </c>
    </row>
    <row r="539" spans="1:10" x14ac:dyDescent="0.3">
      <c r="A539">
        <v>1996</v>
      </c>
      <c r="B539">
        <v>5</v>
      </c>
      <c r="C539">
        <v>35200</v>
      </c>
      <c r="D539">
        <v>1996.3715999999999</v>
      </c>
      <c r="E539">
        <v>359.4</v>
      </c>
      <c r="F539">
        <v>359.79</v>
      </c>
      <c r="G539">
        <v>359.47</v>
      </c>
      <c r="H539">
        <v>359.85</v>
      </c>
      <c r="I539">
        <v>359.4</v>
      </c>
      <c r="J539">
        <v>359.79</v>
      </c>
    </row>
    <row r="540" spans="1:10" x14ac:dyDescent="0.3">
      <c r="A540">
        <v>1996</v>
      </c>
      <c r="B540">
        <v>6</v>
      </c>
      <c r="C540">
        <v>35231</v>
      </c>
      <c r="D540">
        <v>1996.4563000000001</v>
      </c>
      <c r="E540">
        <v>359.71</v>
      </c>
      <c r="F540">
        <v>359.95</v>
      </c>
      <c r="G540">
        <v>359.72</v>
      </c>
      <c r="H540">
        <v>359.96</v>
      </c>
      <c r="I540">
        <v>359.71</v>
      </c>
      <c r="J540">
        <v>359.95</v>
      </c>
    </row>
    <row r="541" spans="1:10" x14ac:dyDescent="0.3">
      <c r="A541">
        <v>1996</v>
      </c>
      <c r="B541">
        <v>7</v>
      </c>
      <c r="C541">
        <v>35261</v>
      </c>
      <c r="D541">
        <v>1996.5382999999999</v>
      </c>
      <c r="E541">
        <v>360.16</v>
      </c>
      <c r="F541">
        <v>360.12</v>
      </c>
      <c r="G541">
        <v>360.08</v>
      </c>
      <c r="H541">
        <v>360.05</v>
      </c>
      <c r="I541">
        <v>360.16</v>
      </c>
      <c r="J541">
        <v>360.12</v>
      </c>
    </row>
    <row r="542" spans="1:10" x14ac:dyDescent="0.3">
      <c r="A542">
        <v>1996</v>
      </c>
      <c r="B542">
        <v>8</v>
      </c>
      <c r="C542">
        <v>35292</v>
      </c>
      <c r="D542">
        <v>1996.623</v>
      </c>
      <c r="E542">
        <v>360.52</v>
      </c>
      <c r="F542">
        <v>360.16</v>
      </c>
      <c r="G542">
        <v>360.49</v>
      </c>
      <c r="H542">
        <v>360.14</v>
      </c>
      <c r="I542">
        <v>360.52</v>
      </c>
      <c r="J542">
        <v>360.16</v>
      </c>
    </row>
    <row r="543" spans="1:10" x14ac:dyDescent="0.3">
      <c r="A543">
        <v>1996</v>
      </c>
      <c r="B543">
        <v>9</v>
      </c>
      <c r="C543">
        <v>35323</v>
      </c>
      <c r="D543">
        <v>1996.7076999999999</v>
      </c>
      <c r="E543">
        <v>360.7</v>
      </c>
      <c r="F543">
        <v>360.17</v>
      </c>
      <c r="G543">
        <v>360.76</v>
      </c>
      <c r="H543">
        <v>360.23</v>
      </c>
      <c r="I543">
        <v>360.7</v>
      </c>
      <c r="J543">
        <v>360.17</v>
      </c>
    </row>
    <row r="544" spans="1:10" x14ac:dyDescent="0.3">
      <c r="A544">
        <v>1996</v>
      </c>
      <c r="B544">
        <v>10</v>
      </c>
      <c r="C544">
        <v>35353</v>
      </c>
      <c r="D544">
        <v>1996.7896000000001</v>
      </c>
      <c r="E544">
        <v>360.7</v>
      </c>
      <c r="F544">
        <v>360.16</v>
      </c>
      <c r="G544">
        <v>360.86</v>
      </c>
      <c r="H544">
        <v>360.31</v>
      </c>
      <c r="I544">
        <v>360.7</v>
      </c>
      <c r="J544">
        <v>360.16</v>
      </c>
    </row>
    <row r="545" spans="1:10" x14ac:dyDescent="0.3">
      <c r="A545">
        <v>1996</v>
      </c>
      <c r="B545">
        <v>11</v>
      </c>
      <c r="C545">
        <v>35384</v>
      </c>
      <c r="D545">
        <v>1996.8742999999999</v>
      </c>
      <c r="E545">
        <v>360.73</v>
      </c>
      <c r="F545">
        <v>360.32</v>
      </c>
      <c r="G545">
        <v>360.81</v>
      </c>
      <c r="H545">
        <v>360.4</v>
      </c>
      <c r="I545">
        <v>360.73</v>
      </c>
      <c r="J545">
        <v>360.32</v>
      </c>
    </row>
    <row r="546" spans="1:10" x14ac:dyDescent="0.3">
      <c r="A546">
        <v>1996</v>
      </c>
      <c r="B546">
        <v>12</v>
      </c>
      <c r="C546">
        <v>35414</v>
      </c>
      <c r="D546">
        <v>1996.9563000000001</v>
      </c>
      <c r="E546">
        <v>360.69</v>
      </c>
      <c r="F546">
        <v>360.51</v>
      </c>
      <c r="G546">
        <v>360.67</v>
      </c>
      <c r="H546">
        <v>360.49</v>
      </c>
      <c r="I546">
        <v>360.69</v>
      </c>
      <c r="J546">
        <v>360.51</v>
      </c>
    </row>
    <row r="547" spans="1:10" x14ac:dyDescent="0.3">
      <c r="A547">
        <v>1997</v>
      </c>
      <c r="B547">
        <v>1</v>
      </c>
      <c r="C547">
        <v>35445</v>
      </c>
      <c r="D547">
        <v>1997.0410999999999</v>
      </c>
      <c r="E547">
        <v>360.55</v>
      </c>
      <c r="F547">
        <v>360.63</v>
      </c>
      <c r="G547">
        <v>360.49</v>
      </c>
      <c r="H547">
        <v>360.58</v>
      </c>
      <c r="I547">
        <v>360.55</v>
      </c>
      <c r="J547">
        <v>360.63</v>
      </c>
    </row>
    <row r="548" spans="1:10" x14ac:dyDescent="0.3">
      <c r="A548">
        <v>1997</v>
      </c>
      <c r="B548">
        <v>2</v>
      </c>
      <c r="C548">
        <v>35476</v>
      </c>
      <c r="D548">
        <v>1997.126</v>
      </c>
      <c r="E548">
        <v>360.46</v>
      </c>
      <c r="F548">
        <v>360.82</v>
      </c>
      <c r="G548">
        <v>360.31</v>
      </c>
      <c r="H548">
        <v>360.68</v>
      </c>
      <c r="I548">
        <v>360.46</v>
      </c>
      <c r="J548">
        <v>360.82</v>
      </c>
    </row>
    <row r="549" spans="1:10" x14ac:dyDescent="0.3">
      <c r="A549">
        <v>1997</v>
      </c>
      <c r="B549">
        <v>3</v>
      </c>
      <c r="C549">
        <v>35504</v>
      </c>
      <c r="D549">
        <v>1997.2027</v>
      </c>
      <c r="E549">
        <v>360.32</v>
      </c>
      <c r="F549">
        <v>360.84</v>
      </c>
      <c r="G549">
        <v>360.24</v>
      </c>
      <c r="H549">
        <v>360.76</v>
      </c>
      <c r="I549">
        <v>360.32</v>
      </c>
      <c r="J549">
        <v>360.84</v>
      </c>
    </row>
    <row r="550" spans="1:10" x14ac:dyDescent="0.3">
      <c r="A550">
        <v>1997</v>
      </c>
      <c r="B550">
        <v>4</v>
      </c>
      <c r="C550">
        <v>35535</v>
      </c>
      <c r="D550">
        <v>1997.2877000000001</v>
      </c>
      <c r="E550">
        <v>360.48</v>
      </c>
      <c r="F550">
        <v>360.97</v>
      </c>
      <c r="G550">
        <v>360.37</v>
      </c>
      <c r="H550">
        <v>360.86</v>
      </c>
      <c r="I550">
        <v>360.48</v>
      </c>
      <c r="J550">
        <v>360.97</v>
      </c>
    </row>
    <row r="551" spans="1:10" x14ac:dyDescent="0.3">
      <c r="A551">
        <v>1997</v>
      </c>
      <c r="B551">
        <v>5</v>
      </c>
      <c r="C551">
        <v>35565</v>
      </c>
      <c r="D551">
        <v>1997.3698999999999</v>
      </c>
      <c r="E551">
        <v>360.58</v>
      </c>
      <c r="F551">
        <v>360.97</v>
      </c>
      <c r="G551">
        <v>360.57</v>
      </c>
      <c r="H551">
        <v>360.96</v>
      </c>
      <c r="I551">
        <v>360.58</v>
      </c>
      <c r="J551">
        <v>360.97</v>
      </c>
    </row>
    <row r="552" spans="1:10" x14ac:dyDescent="0.3">
      <c r="A552">
        <v>1997</v>
      </c>
      <c r="B552">
        <v>6</v>
      </c>
      <c r="C552">
        <v>35596</v>
      </c>
      <c r="D552">
        <v>1997.4548</v>
      </c>
      <c r="E552">
        <v>360.9</v>
      </c>
      <c r="F552">
        <v>361.14</v>
      </c>
      <c r="G552">
        <v>360.83</v>
      </c>
      <c r="H552">
        <v>361.07</v>
      </c>
      <c r="I552">
        <v>360.9</v>
      </c>
      <c r="J552">
        <v>361.14</v>
      </c>
    </row>
    <row r="553" spans="1:10" x14ac:dyDescent="0.3">
      <c r="A553">
        <v>1997</v>
      </c>
      <c r="B553">
        <v>7</v>
      </c>
      <c r="C553">
        <v>35626</v>
      </c>
      <c r="D553">
        <v>1997.537</v>
      </c>
      <c r="E553">
        <v>361.24</v>
      </c>
      <c r="F553">
        <v>361.21</v>
      </c>
      <c r="G553">
        <v>361.22</v>
      </c>
      <c r="H553">
        <v>361.19</v>
      </c>
      <c r="I553">
        <v>361.24</v>
      </c>
      <c r="J553">
        <v>361.21</v>
      </c>
    </row>
    <row r="554" spans="1:10" x14ac:dyDescent="0.3">
      <c r="A554">
        <v>1997</v>
      </c>
      <c r="B554">
        <v>8</v>
      </c>
      <c r="C554">
        <v>35657</v>
      </c>
      <c r="D554">
        <v>1997.6219000000001</v>
      </c>
      <c r="E554">
        <v>361.52</v>
      </c>
      <c r="F554">
        <v>361.17</v>
      </c>
      <c r="G554">
        <v>361.69</v>
      </c>
      <c r="H554">
        <v>361.33</v>
      </c>
      <c r="I554">
        <v>361.52</v>
      </c>
      <c r="J554">
        <v>361.17</v>
      </c>
    </row>
    <row r="555" spans="1:10" x14ac:dyDescent="0.3">
      <c r="A555">
        <v>1997</v>
      </c>
      <c r="B555">
        <v>9</v>
      </c>
      <c r="C555">
        <v>35688</v>
      </c>
      <c r="D555">
        <v>1997.7067999999999</v>
      </c>
      <c r="E555">
        <v>361.94</v>
      </c>
      <c r="F555">
        <v>361.41</v>
      </c>
      <c r="G555">
        <v>362.03</v>
      </c>
      <c r="H555">
        <v>361.49</v>
      </c>
      <c r="I555">
        <v>361.94</v>
      </c>
      <c r="J555">
        <v>361.41</v>
      </c>
    </row>
    <row r="556" spans="1:10" x14ac:dyDescent="0.3">
      <c r="A556">
        <v>1997</v>
      </c>
      <c r="B556">
        <v>10</v>
      </c>
      <c r="C556">
        <v>35718</v>
      </c>
      <c r="D556">
        <v>1997.789</v>
      </c>
      <c r="E556">
        <v>362.01</v>
      </c>
      <c r="F556">
        <v>361.47</v>
      </c>
      <c r="G556">
        <v>362.22</v>
      </c>
      <c r="H556">
        <v>361.67</v>
      </c>
      <c r="I556">
        <v>362.01</v>
      </c>
      <c r="J556">
        <v>361.47</v>
      </c>
    </row>
    <row r="557" spans="1:10" x14ac:dyDescent="0.3">
      <c r="A557">
        <v>1997</v>
      </c>
      <c r="B557">
        <v>11</v>
      </c>
      <c r="C557">
        <v>35749</v>
      </c>
      <c r="D557">
        <v>1997.874</v>
      </c>
      <c r="E557">
        <v>362.11</v>
      </c>
      <c r="F557">
        <v>361.7</v>
      </c>
      <c r="G557">
        <v>362.29</v>
      </c>
      <c r="H557">
        <v>361.88</v>
      </c>
      <c r="I557">
        <v>362.11</v>
      </c>
      <c r="J557">
        <v>361.7</v>
      </c>
    </row>
    <row r="558" spans="1:10" x14ac:dyDescent="0.3">
      <c r="A558">
        <v>1997</v>
      </c>
      <c r="B558">
        <v>12</v>
      </c>
      <c r="C558">
        <v>35779</v>
      </c>
      <c r="D558">
        <v>1997.9562000000001</v>
      </c>
      <c r="E558">
        <v>362.14</v>
      </c>
      <c r="F558">
        <v>361.96</v>
      </c>
      <c r="G558">
        <v>362.28</v>
      </c>
      <c r="H558">
        <v>362.1</v>
      </c>
      <c r="I558">
        <v>362.14</v>
      </c>
      <c r="J558">
        <v>361.96</v>
      </c>
    </row>
    <row r="559" spans="1:10" x14ac:dyDescent="0.3">
      <c r="A559">
        <v>1998</v>
      </c>
      <c r="B559">
        <v>1</v>
      </c>
      <c r="C559">
        <v>35810</v>
      </c>
      <c r="D559">
        <v>1998.0410999999999</v>
      </c>
      <c r="E559">
        <v>362.1</v>
      </c>
      <c r="F559">
        <v>362.19</v>
      </c>
      <c r="G559">
        <v>362.26</v>
      </c>
      <c r="H559">
        <v>362.35</v>
      </c>
      <c r="I559">
        <v>362.1</v>
      </c>
      <c r="J559">
        <v>362.19</v>
      </c>
    </row>
    <row r="560" spans="1:10" x14ac:dyDescent="0.3">
      <c r="A560">
        <v>1998</v>
      </c>
      <c r="B560">
        <v>2</v>
      </c>
      <c r="C560">
        <v>35841</v>
      </c>
      <c r="D560">
        <v>1998.126</v>
      </c>
      <c r="E560">
        <v>362.3</v>
      </c>
      <c r="F560">
        <v>362.67</v>
      </c>
      <c r="G560">
        <v>362.24</v>
      </c>
      <c r="H560">
        <v>362.61</v>
      </c>
      <c r="I560">
        <v>362.3</v>
      </c>
      <c r="J560">
        <v>362.67</v>
      </c>
    </row>
    <row r="561" spans="1:10" x14ac:dyDescent="0.3">
      <c r="A561">
        <v>1998</v>
      </c>
      <c r="B561">
        <v>3</v>
      </c>
      <c r="C561">
        <v>35869</v>
      </c>
      <c r="D561">
        <v>1998.2027</v>
      </c>
      <c r="E561">
        <v>362.4</v>
      </c>
      <c r="F561">
        <v>362.92</v>
      </c>
      <c r="G561">
        <v>362.33</v>
      </c>
      <c r="H561">
        <v>362.85</v>
      </c>
      <c r="I561">
        <v>362.4</v>
      </c>
      <c r="J561">
        <v>362.92</v>
      </c>
    </row>
    <row r="562" spans="1:10" x14ac:dyDescent="0.3">
      <c r="A562">
        <v>1998</v>
      </c>
      <c r="B562">
        <v>4</v>
      </c>
      <c r="C562">
        <v>35900</v>
      </c>
      <c r="D562">
        <v>1998.2877000000001</v>
      </c>
      <c r="E562">
        <v>362.68</v>
      </c>
      <c r="F562">
        <v>363.17</v>
      </c>
      <c r="G562">
        <v>362.62</v>
      </c>
      <c r="H562">
        <v>363.11</v>
      </c>
      <c r="I562">
        <v>362.68</v>
      </c>
      <c r="J562">
        <v>363.17</v>
      </c>
    </row>
    <row r="563" spans="1:10" x14ac:dyDescent="0.3">
      <c r="A563">
        <v>1998</v>
      </c>
      <c r="B563">
        <v>5</v>
      </c>
      <c r="C563">
        <v>35930</v>
      </c>
      <c r="D563">
        <v>1998.3698999999999</v>
      </c>
      <c r="E563">
        <v>363</v>
      </c>
      <c r="F563">
        <v>363.39</v>
      </c>
      <c r="G563">
        <v>362.98</v>
      </c>
      <c r="H563">
        <v>363.37</v>
      </c>
      <c r="I563">
        <v>363</v>
      </c>
      <c r="J563">
        <v>363.39</v>
      </c>
    </row>
    <row r="564" spans="1:10" x14ac:dyDescent="0.3">
      <c r="A564">
        <v>1998</v>
      </c>
      <c r="B564">
        <v>6</v>
      </c>
      <c r="C564">
        <v>35961</v>
      </c>
      <c r="D564">
        <v>1998.4548</v>
      </c>
      <c r="E564">
        <v>363.54</v>
      </c>
      <c r="F564">
        <v>363.78</v>
      </c>
      <c r="G564">
        <v>363.38</v>
      </c>
      <c r="H564">
        <v>363.63</v>
      </c>
      <c r="I564">
        <v>363.54</v>
      </c>
      <c r="J564">
        <v>363.78</v>
      </c>
    </row>
    <row r="565" spans="1:10" x14ac:dyDescent="0.3">
      <c r="A565">
        <v>1998</v>
      </c>
      <c r="B565">
        <v>7</v>
      </c>
      <c r="C565">
        <v>35991</v>
      </c>
      <c r="D565">
        <v>1998.537</v>
      </c>
      <c r="E565">
        <v>364.04</v>
      </c>
      <c r="F565">
        <v>364</v>
      </c>
      <c r="G565">
        <v>363.89</v>
      </c>
      <c r="H565">
        <v>363.86</v>
      </c>
      <c r="I565">
        <v>364.04</v>
      </c>
      <c r="J565">
        <v>364</v>
      </c>
    </row>
    <row r="566" spans="1:10" x14ac:dyDescent="0.3">
      <c r="A566">
        <v>1998</v>
      </c>
      <c r="B566">
        <v>8</v>
      </c>
      <c r="C566">
        <v>36022</v>
      </c>
      <c r="D566">
        <v>1998.6219000000001</v>
      </c>
      <c r="E566">
        <v>364.55</v>
      </c>
      <c r="F566">
        <v>364.2</v>
      </c>
      <c r="G566">
        <v>364.44</v>
      </c>
      <c r="H566">
        <v>364.09</v>
      </c>
      <c r="I566">
        <v>364.55</v>
      </c>
      <c r="J566">
        <v>364.2</v>
      </c>
    </row>
    <row r="567" spans="1:10" x14ac:dyDescent="0.3">
      <c r="A567">
        <v>1998</v>
      </c>
      <c r="B567">
        <v>9</v>
      </c>
      <c r="C567">
        <v>36053</v>
      </c>
      <c r="D567">
        <v>1998.7067999999999</v>
      </c>
      <c r="E567">
        <v>364.99</v>
      </c>
      <c r="F567">
        <v>364.46</v>
      </c>
      <c r="G567">
        <v>364.83</v>
      </c>
      <c r="H567">
        <v>364.3</v>
      </c>
      <c r="I567">
        <v>364.99</v>
      </c>
      <c r="J567">
        <v>364.46</v>
      </c>
    </row>
    <row r="568" spans="1:10" x14ac:dyDescent="0.3">
      <c r="A568">
        <v>1998</v>
      </c>
      <c r="B568">
        <v>10</v>
      </c>
      <c r="C568">
        <v>36083</v>
      </c>
      <c r="D568">
        <v>1998.789</v>
      </c>
      <c r="E568">
        <v>365.02</v>
      </c>
      <c r="F568">
        <v>364.47</v>
      </c>
      <c r="G568">
        <v>365.04</v>
      </c>
      <c r="H568">
        <v>364.49</v>
      </c>
      <c r="I568">
        <v>365.02</v>
      </c>
      <c r="J568">
        <v>364.47</v>
      </c>
    </row>
    <row r="569" spans="1:10" x14ac:dyDescent="0.3">
      <c r="A569">
        <v>1998</v>
      </c>
      <c r="B569">
        <v>11</v>
      </c>
      <c r="C569">
        <v>36114</v>
      </c>
      <c r="D569">
        <v>1998.874</v>
      </c>
      <c r="E569">
        <v>365.1</v>
      </c>
      <c r="F569">
        <v>364.69</v>
      </c>
      <c r="G569">
        <v>365.08</v>
      </c>
      <c r="H569">
        <v>364.67</v>
      </c>
      <c r="I569">
        <v>365.1</v>
      </c>
      <c r="J569">
        <v>364.69</v>
      </c>
    </row>
    <row r="570" spans="1:10" x14ac:dyDescent="0.3">
      <c r="A570">
        <v>1998</v>
      </c>
      <c r="B570">
        <v>12</v>
      </c>
      <c r="C570">
        <v>36144</v>
      </c>
      <c r="D570">
        <v>1998.9562000000001</v>
      </c>
      <c r="E570">
        <v>364.98</v>
      </c>
      <c r="F570">
        <v>364.8</v>
      </c>
      <c r="G570">
        <v>365.01</v>
      </c>
      <c r="H570">
        <v>364.83</v>
      </c>
      <c r="I570">
        <v>364.98</v>
      </c>
      <c r="J570">
        <v>364.8</v>
      </c>
    </row>
    <row r="571" spans="1:10" x14ac:dyDescent="0.3">
      <c r="A571">
        <v>1999</v>
      </c>
      <c r="B571">
        <v>1</v>
      </c>
      <c r="C571">
        <v>36175</v>
      </c>
      <c r="D571">
        <v>1999.0410999999999</v>
      </c>
      <c r="E571">
        <v>364.96</v>
      </c>
      <c r="F571">
        <v>365.05</v>
      </c>
      <c r="G571">
        <v>364.89</v>
      </c>
      <c r="H571">
        <v>364.98</v>
      </c>
      <c r="I571">
        <v>364.96</v>
      </c>
      <c r="J571">
        <v>365.05</v>
      </c>
    </row>
    <row r="572" spans="1:10" x14ac:dyDescent="0.3">
      <c r="A572">
        <v>1999</v>
      </c>
      <c r="B572">
        <v>2</v>
      </c>
      <c r="C572">
        <v>36206</v>
      </c>
      <c r="D572">
        <v>1999.126</v>
      </c>
      <c r="E572">
        <v>364.76</v>
      </c>
      <c r="F572">
        <v>365.13</v>
      </c>
      <c r="G572">
        <v>364.75</v>
      </c>
      <c r="H572">
        <v>365.12</v>
      </c>
      <c r="I572">
        <v>364.76</v>
      </c>
      <c r="J572">
        <v>365.13</v>
      </c>
    </row>
    <row r="573" spans="1:10" x14ac:dyDescent="0.3">
      <c r="A573">
        <v>1999</v>
      </c>
      <c r="B573">
        <v>3</v>
      </c>
      <c r="C573">
        <v>36234</v>
      </c>
      <c r="D573">
        <v>1999.2027</v>
      </c>
      <c r="E573">
        <v>364.81</v>
      </c>
      <c r="F573">
        <v>365.33</v>
      </c>
      <c r="G573">
        <v>364.72</v>
      </c>
      <c r="H573">
        <v>365.24</v>
      </c>
      <c r="I573">
        <v>364.81</v>
      </c>
      <c r="J573">
        <v>365.33</v>
      </c>
    </row>
    <row r="574" spans="1:10" x14ac:dyDescent="0.3">
      <c r="A574">
        <v>1999</v>
      </c>
      <c r="B574">
        <v>4</v>
      </c>
      <c r="C574">
        <v>36265</v>
      </c>
      <c r="D574">
        <v>1999.2877000000001</v>
      </c>
      <c r="E574">
        <v>364.99</v>
      </c>
      <c r="F574">
        <v>365.48</v>
      </c>
      <c r="G574">
        <v>364.87</v>
      </c>
      <c r="H574">
        <v>365.37</v>
      </c>
      <c r="I574">
        <v>364.99</v>
      </c>
      <c r="J574">
        <v>365.48</v>
      </c>
    </row>
    <row r="575" spans="1:10" x14ac:dyDescent="0.3">
      <c r="A575">
        <v>1999</v>
      </c>
      <c r="B575">
        <v>5</v>
      </c>
      <c r="C575">
        <v>36295</v>
      </c>
      <c r="D575">
        <v>1999.3698999999999</v>
      </c>
      <c r="E575">
        <v>365.06</v>
      </c>
      <c r="F575">
        <v>365.45</v>
      </c>
      <c r="G575">
        <v>365.1</v>
      </c>
      <c r="H575">
        <v>365.49</v>
      </c>
      <c r="I575">
        <v>365.06</v>
      </c>
      <c r="J575">
        <v>365.45</v>
      </c>
    </row>
    <row r="576" spans="1:10" x14ac:dyDescent="0.3">
      <c r="A576">
        <v>1999</v>
      </c>
      <c r="B576">
        <v>6</v>
      </c>
      <c r="C576">
        <v>36326</v>
      </c>
      <c r="D576">
        <v>1999.4548</v>
      </c>
      <c r="E576">
        <v>-99.99</v>
      </c>
      <c r="F576">
        <v>-99.99</v>
      </c>
      <c r="G576">
        <v>365.36</v>
      </c>
      <c r="H576">
        <v>365.61</v>
      </c>
      <c r="I576">
        <v>365.36</v>
      </c>
      <c r="J576">
        <v>365.61</v>
      </c>
    </row>
    <row r="577" spans="1:10" x14ac:dyDescent="0.3">
      <c r="A577">
        <v>1999</v>
      </c>
      <c r="B577">
        <v>7</v>
      </c>
      <c r="C577">
        <v>36356</v>
      </c>
      <c r="D577">
        <v>1999.537</v>
      </c>
      <c r="E577">
        <v>365.67</v>
      </c>
      <c r="F577">
        <v>365.64</v>
      </c>
      <c r="G577">
        <v>365.76</v>
      </c>
      <c r="H577">
        <v>365.73</v>
      </c>
      <c r="I577">
        <v>365.67</v>
      </c>
      <c r="J577">
        <v>365.64</v>
      </c>
    </row>
    <row r="578" spans="1:10" x14ac:dyDescent="0.3">
      <c r="A578">
        <v>1999</v>
      </c>
      <c r="B578">
        <v>8</v>
      </c>
      <c r="C578">
        <v>36387</v>
      </c>
      <c r="D578">
        <v>1999.6219000000001</v>
      </c>
      <c r="E578">
        <v>365.92</v>
      </c>
      <c r="F578">
        <v>365.57</v>
      </c>
      <c r="G578">
        <v>366.21</v>
      </c>
      <c r="H578">
        <v>365.86</v>
      </c>
      <c r="I578">
        <v>365.92</v>
      </c>
      <c r="J578">
        <v>365.57</v>
      </c>
    </row>
    <row r="579" spans="1:10" x14ac:dyDescent="0.3">
      <c r="A579">
        <v>1999</v>
      </c>
      <c r="B579">
        <v>9</v>
      </c>
      <c r="C579">
        <v>36418</v>
      </c>
      <c r="D579">
        <v>1999.7067999999999</v>
      </c>
      <c r="E579">
        <v>366.36</v>
      </c>
      <c r="F579">
        <v>365.83</v>
      </c>
      <c r="G579">
        <v>366.53</v>
      </c>
      <c r="H579">
        <v>366</v>
      </c>
      <c r="I579">
        <v>366.36</v>
      </c>
      <c r="J579">
        <v>365.83</v>
      </c>
    </row>
    <row r="580" spans="1:10" x14ac:dyDescent="0.3">
      <c r="A580">
        <v>1999</v>
      </c>
      <c r="B580">
        <v>10</v>
      </c>
      <c r="C580">
        <v>36448</v>
      </c>
      <c r="D580">
        <v>1999.789</v>
      </c>
      <c r="E580">
        <v>366.51</v>
      </c>
      <c r="F580">
        <v>365.96</v>
      </c>
      <c r="G580">
        <v>366.69</v>
      </c>
      <c r="H580">
        <v>366.14</v>
      </c>
      <c r="I580">
        <v>366.51</v>
      </c>
      <c r="J580">
        <v>365.96</v>
      </c>
    </row>
    <row r="581" spans="1:10" x14ac:dyDescent="0.3">
      <c r="A581">
        <v>1999</v>
      </c>
      <c r="B581">
        <v>11</v>
      </c>
      <c r="C581">
        <v>36479</v>
      </c>
      <c r="D581">
        <v>1999.874</v>
      </c>
      <c r="E581">
        <v>366.74</v>
      </c>
      <c r="F581">
        <v>366.32</v>
      </c>
      <c r="G581">
        <v>366.7</v>
      </c>
      <c r="H581">
        <v>366.28</v>
      </c>
      <c r="I581">
        <v>366.74</v>
      </c>
      <c r="J581">
        <v>366.32</v>
      </c>
    </row>
    <row r="582" spans="1:10" x14ac:dyDescent="0.3">
      <c r="A582">
        <v>1999</v>
      </c>
      <c r="B582">
        <v>12</v>
      </c>
      <c r="C582">
        <v>36509</v>
      </c>
      <c r="D582">
        <v>1999.9562000000001</v>
      </c>
      <c r="E582">
        <v>366.8</v>
      </c>
      <c r="F582">
        <v>366.62</v>
      </c>
      <c r="G582">
        <v>366.61</v>
      </c>
      <c r="H582">
        <v>366.42</v>
      </c>
      <c r="I582">
        <v>366.8</v>
      </c>
      <c r="J582">
        <v>366.62</v>
      </c>
    </row>
    <row r="583" spans="1:10" x14ac:dyDescent="0.3">
      <c r="A583">
        <v>2000</v>
      </c>
      <c r="B583">
        <v>1</v>
      </c>
      <c r="C583">
        <v>36540</v>
      </c>
      <c r="D583">
        <v>2000.0409999999999</v>
      </c>
      <c r="E583">
        <v>366.46</v>
      </c>
      <c r="F583">
        <v>366.54</v>
      </c>
      <c r="G583">
        <v>366.47</v>
      </c>
      <c r="H583">
        <v>366.56</v>
      </c>
      <c r="I583">
        <v>366.46</v>
      </c>
      <c r="J583">
        <v>366.54</v>
      </c>
    </row>
    <row r="584" spans="1:10" x14ac:dyDescent="0.3">
      <c r="A584">
        <v>2000</v>
      </c>
      <c r="B584">
        <v>2</v>
      </c>
      <c r="C584">
        <v>36571</v>
      </c>
      <c r="D584">
        <v>2000.1257000000001</v>
      </c>
      <c r="E584">
        <v>366.49</v>
      </c>
      <c r="F584">
        <v>366.86</v>
      </c>
      <c r="G584">
        <v>366.32</v>
      </c>
      <c r="H584">
        <v>366.68</v>
      </c>
      <c r="I584">
        <v>366.49</v>
      </c>
      <c r="J584">
        <v>366.86</v>
      </c>
    </row>
    <row r="585" spans="1:10" x14ac:dyDescent="0.3">
      <c r="A585">
        <v>2000</v>
      </c>
      <c r="B585">
        <v>3</v>
      </c>
      <c r="C585">
        <v>36600</v>
      </c>
      <c r="D585">
        <v>2000.2049</v>
      </c>
      <c r="E585">
        <v>366.81</v>
      </c>
      <c r="F585">
        <v>367.33</v>
      </c>
      <c r="G585">
        <v>366.27</v>
      </c>
      <c r="H585">
        <v>366.79</v>
      </c>
      <c r="I585">
        <v>366.81</v>
      </c>
      <c r="J585">
        <v>367.33</v>
      </c>
    </row>
    <row r="586" spans="1:10" x14ac:dyDescent="0.3">
      <c r="A586">
        <v>2000</v>
      </c>
      <c r="B586">
        <v>4</v>
      </c>
      <c r="C586">
        <v>36631</v>
      </c>
      <c r="D586">
        <v>2000.2896000000001</v>
      </c>
      <c r="E586">
        <v>366.45</v>
      </c>
      <c r="F586">
        <v>366.94</v>
      </c>
      <c r="G586">
        <v>366.39</v>
      </c>
      <c r="H586">
        <v>366.89</v>
      </c>
      <c r="I586">
        <v>366.45</v>
      </c>
      <c r="J586">
        <v>366.94</v>
      </c>
    </row>
    <row r="587" spans="1:10" x14ac:dyDescent="0.3">
      <c r="A587">
        <v>2000</v>
      </c>
      <c r="B587">
        <v>5</v>
      </c>
      <c r="C587">
        <v>36661</v>
      </c>
      <c r="D587">
        <v>2000.3715999999999</v>
      </c>
      <c r="E587">
        <v>366.57</v>
      </c>
      <c r="F587">
        <v>366.96</v>
      </c>
      <c r="G587">
        <v>366.58</v>
      </c>
      <c r="H587">
        <v>366.97</v>
      </c>
      <c r="I587">
        <v>366.57</v>
      </c>
      <c r="J587">
        <v>366.96</v>
      </c>
    </row>
    <row r="588" spans="1:10" x14ac:dyDescent="0.3">
      <c r="A588">
        <v>2000</v>
      </c>
      <c r="B588">
        <v>6</v>
      </c>
      <c r="C588">
        <v>36692</v>
      </c>
      <c r="D588">
        <v>2000.4563000000001</v>
      </c>
      <c r="E588">
        <v>366.78</v>
      </c>
      <c r="F588">
        <v>367.02</v>
      </c>
      <c r="G588">
        <v>366.8</v>
      </c>
      <c r="H588">
        <v>367.05</v>
      </c>
      <c r="I588">
        <v>366.78</v>
      </c>
      <c r="J588">
        <v>367.02</v>
      </c>
    </row>
    <row r="589" spans="1:10" x14ac:dyDescent="0.3">
      <c r="A589">
        <v>2000</v>
      </c>
      <c r="B589">
        <v>7</v>
      </c>
      <c r="C589">
        <v>36722</v>
      </c>
      <c r="D589">
        <v>2000.5382999999999</v>
      </c>
      <c r="E589">
        <v>367.11</v>
      </c>
      <c r="F589">
        <v>367.07</v>
      </c>
      <c r="G589">
        <v>367.15</v>
      </c>
      <c r="H589">
        <v>367.12</v>
      </c>
      <c r="I589">
        <v>367.11</v>
      </c>
      <c r="J589">
        <v>367.07</v>
      </c>
    </row>
    <row r="590" spans="1:10" x14ac:dyDescent="0.3">
      <c r="A590">
        <v>2000</v>
      </c>
      <c r="B590">
        <v>8</v>
      </c>
      <c r="C590">
        <v>36753</v>
      </c>
      <c r="D590">
        <v>2000.623</v>
      </c>
      <c r="E590">
        <v>367.52</v>
      </c>
      <c r="F590">
        <v>367.17</v>
      </c>
      <c r="G590">
        <v>367.54</v>
      </c>
      <c r="H590">
        <v>367.19</v>
      </c>
      <c r="I590">
        <v>367.52</v>
      </c>
      <c r="J590">
        <v>367.17</v>
      </c>
    </row>
    <row r="591" spans="1:10" x14ac:dyDescent="0.3">
      <c r="A591">
        <v>2000</v>
      </c>
      <c r="B591">
        <v>9</v>
      </c>
      <c r="C591">
        <v>36784</v>
      </c>
      <c r="D591">
        <v>2000.7076999999999</v>
      </c>
      <c r="E591">
        <v>367.65</v>
      </c>
      <c r="F591">
        <v>367.12</v>
      </c>
      <c r="G591">
        <v>367.79</v>
      </c>
      <c r="H591">
        <v>367.26</v>
      </c>
      <c r="I591">
        <v>367.65</v>
      </c>
      <c r="J591">
        <v>367.12</v>
      </c>
    </row>
    <row r="592" spans="1:10" x14ac:dyDescent="0.3">
      <c r="A592">
        <v>2000</v>
      </c>
      <c r="B592">
        <v>10</v>
      </c>
      <c r="C592">
        <v>36814</v>
      </c>
      <c r="D592">
        <v>2000.7896000000001</v>
      </c>
      <c r="E592">
        <v>367.75</v>
      </c>
      <c r="F592">
        <v>367.2</v>
      </c>
      <c r="G592">
        <v>367.88</v>
      </c>
      <c r="H592">
        <v>367.33</v>
      </c>
      <c r="I592">
        <v>367.75</v>
      </c>
      <c r="J592">
        <v>367.2</v>
      </c>
    </row>
    <row r="593" spans="1:10" x14ac:dyDescent="0.3">
      <c r="A593">
        <v>2000</v>
      </c>
      <c r="B593">
        <v>11</v>
      </c>
      <c r="C593">
        <v>36845</v>
      </c>
      <c r="D593">
        <v>2000.8742999999999</v>
      </c>
      <c r="E593">
        <v>367.88</v>
      </c>
      <c r="F593">
        <v>367.47</v>
      </c>
      <c r="G593">
        <v>367.83</v>
      </c>
      <c r="H593">
        <v>367.41</v>
      </c>
      <c r="I593">
        <v>367.88</v>
      </c>
      <c r="J593">
        <v>367.47</v>
      </c>
    </row>
    <row r="594" spans="1:10" x14ac:dyDescent="0.3">
      <c r="A594">
        <v>2000</v>
      </c>
      <c r="B594">
        <v>12</v>
      </c>
      <c r="C594">
        <v>36875</v>
      </c>
      <c r="D594">
        <v>2000.9563000000001</v>
      </c>
      <c r="E594">
        <v>367.83</v>
      </c>
      <c r="F594">
        <v>367.64</v>
      </c>
      <c r="G594">
        <v>367.68</v>
      </c>
      <c r="H594">
        <v>367.5</v>
      </c>
      <c r="I594">
        <v>367.83</v>
      </c>
      <c r="J594">
        <v>367.64</v>
      </c>
    </row>
    <row r="595" spans="1:10" x14ac:dyDescent="0.3">
      <c r="A595">
        <v>2001</v>
      </c>
      <c r="B595">
        <v>1</v>
      </c>
      <c r="C595">
        <v>36906</v>
      </c>
      <c r="D595">
        <v>2001.0410999999999</v>
      </c>
      <c r="E595">
        <v>367.81</v>
      </c>
      <c r="F595">
        <v>367.9</v>
      </c>
      <c r="G595">
        <v>367.5</v>
      </c>
      <c r="H595">
        <v>367.59</v>
      </c>
      <c r="I595">
        <v>367.81</v>
      </c>
      <c r="J595">
        <v>367.9</v>
      </c>
    </row>
    <row r="596" spans="1:10" x14ac:dyDescent="0.3">
      <c r="A596">
        <v>2001</v>
      </c>
      <c r="B596">
        <v>2</v>
      </c>
      <c r="C596">
        <v>36937</v>
      </c>
      <c r="D596">
        <v>2001.126</v>
      </c>
      <c r="E596">
        <v>367.1</v>
      </c>
      <c r="F596">
        <v>367.47</v>
      </c>
      <c r="G596">
        <v>367.32</v>
      </c>
      <c r="H596">
        <v>367.69</v>
      </c>
      <c r="I596">
        <v>367.1</v>
      </c>
      <c r="J596">
        <v>367.47</v>
      </c>
    </row>
    <row r="597" spans="1:10" x14ac:dyDescent="0.3">
      <c r="A597">
        <v>2001</v>
      </c>
      <c r="B597">
        <v>3</v>
      </c>
      <c r="C597">
        <v>36965</v>
      </c>
      <c r="D597">
        <v>2001.2027</v>
      </c>
      <c r="E597">
        <v>367.04</v>
      </c>
      <c r="F597">
        <v>367.56</v>
      </c>
      <c r="G597">
        <v>367.27</v>
      </c>
      <c r="H597">
        <v>367.79</v>
      </c>
      <c r="I597">
        <v>367.04</v>
      </c>
      <c r="J597">
        <v>367.56</v>
      </c>
    </row>
    <row r="598" spans="1:10" x14ac:dyDescent="0.3">
      <c r="A598">
        <v>2001</v>
      </c>
      <c r="B598">
        <v>4</v>
      </c>
      <c r="C598">
        <v>36996</v>
      </c>
      <c r="D598">
        <v>2001.2877000000001</v>
      </c>
      <c r="E598">
        <v>367.36</v>
      </c>
      <c r="F598">
        <v>367.86</v>
      </c>
      <c r="G598">
        <v>367.42</v>
      </c>
      <c r="H598">
        <v>367.92</v>
      </c>
      <c r="I598">
        <v>367.36</v>
      </c>
      <c r="J598">
        <v>367.86</v>
      </c>
    </row>
    <row r="599" spans="1:10" x14ac:dyDescent="0.3">
      <c r="A599">
        <v>2001</v>
      </c>
      <c r="B599">
        <v>5</v>
      </c>
      <c r="C599">
        <v>37026</v>
      </c>
      <c r="D599">
        <v>2001.3698999999999</v>
      </c>
      <c r="E599">
        <v>367.6</v>
      </c>
      <c r="F599">
        <v>367.99</v>
      </c>
      <c r="G599">
        <v>367.66</v>
      </c>
      <c r="H599">
        <v>368.05</v>
      </c>
      <c r="I599">
        <v>367.6</v>
      </c>
      <c r="J599">
        <v>367.99</v>
      </c>
    </row>
    <row r="600" spans="1:10" x14ac:dyDescent="0.3">
      <c r="A600">
        <v>2001</v>
      </c>
      <c r="B600">
        <v>6</v>
      </c>
      <c r="C600">
        <v>37057</v>
      </c>
      <c r="D600">
        <v>2001.4548</v>
      </c>
      <c r="E600">
        <v>367.93</v>
      </c>
      <c r="F600">
        <v>368.17</v>
      </c>
      <c r="G600">
        <v>367.96</v>
      </c>
      <c r="H600">
        <v>368.21</v>
      </c>
      <c r="I600">
        <v>367.93</v>
      </c>
      <c r="J600">
        <v>368.17</v>
      </c>
    </row>
    <row r="601" spans="1:10" x14ac:dyDescent="0.3">
      <c r="A601">
        <v>2001</v>
      </c>
      <c r="B601">
        <v>7</v>
      </c>
      <c r="C601">
        <v>37087</v>
      </c>
      <c r="D601">
        <v>2001.537</v>
      </c>
      <c r="E601">
        <v>368.29</v>
      </c>
      <c r="F601">
        <v>368.26</v>
      </c>
      <c r="G601">
        <v>368.4</v>
      </c>
      <c r="H601">
        <v>368.37</v>
      </c>
      <c r="I601">
        <v>368.29</v>
      </c>
      <c r="J601">
        <v>368.26</v>
      </c>
    </row>
    <row r="602" spans="1:10" x14ac:dyDescent="0.3">
      <c r="A602">
        <v>2001</v>
      </c>
      <c r="B602">
        <v>8</v>
      </c>
      <c r="C602">
        <v>37118</v>
      </c>
      <c r="D602">
        <v>2001.6219000000001</v>
      </c>
      <c r="E602">
        <v>368.83</v>
      </c>
      <c r="F602">
        <v>368.48</v>
      </c>
      <c r="G602">
        <v>368.91</v>
      </c>
      <c r="H602">
        <v>368.55</v>
      </c>
      <c r="I602">
        <v>368.83</v>
      </c>
      <c r="J602">
        <v>368.48</v>
      </c>
    </row>
    <row r="603" spans="1:10" x14ac:dyDescent="0.3">
      <c r="A603">
        <v>2001</v>
      </c>
      <c r="B603">
        <v>9</v>
      </c>
      <c r="C603">
        <v>37149</v>
      </c>
      <c r="D603">
        <v>2001.7067999999999</v>
      </c>
      <c r="E603">
        <v>369.44</v>
      </c>
      <c r="F603">
        <v>368.91</v>
      </c>
      <c r="G603">
        <v>369.28</v>
      </c>
      <c r="H603">
        <v>368.74</v>
      </c>
      <c r="I603">
        <v>369.44</v>
      </c>
      <c r="J603">
        <v>368.91</v>
      </c>
    </row>
    <row r="604" spans="1:10" x14ac:dyDescent="0.3">
      <c r="A604">
        <v>2001</v>
      </c>
      <c r="B604">
        <v>10</v>
      </c>
      <c r="C604">
        <v>37179</v>
      </c>
      <c r="D604">
        <v>2001.789</v>
      </c>
      <c r="E604">
        <v>369.58</v>
      </c>
      <c r="F604">
        <v>369.02</v>
      </c>
      <c r="G604">
        <v>369.48</v>
      </c>
      <c r="H604">
        <v>368.93</v>
      </c>
      <c r="I604">
        <v>369.58</v>
      </c>
      <c r="J604">
        <v>369.02</v>
      </c>
    </row>
    <row r="605" spans="1:10" x14ac:dyDescent="0.3">
      <c r="A605">
        <v>2001</v>
      </c>
      <c r="B605">
        <v>11</v>
      </c>
      <c r="C605">
        <v>37210</v>
      </c>
      <c r="D605">
        <v>2001.874</v>
      </c>
      <c r="E605">
        <v>369.47</v>
      </c>
      <c r="F605">
        <v>369.05</v>
      </c>
      <c r="G605">
        <v>369.55</v>
      </c>
      <c r="H605">
        <v>369.14</v>
      </c>
      <c r="I605">
        <v>369.47</v>
      </c>
      <c r="J605">
        <v>369.05</v>
      </c>
    </row>
    <row r="606" spans="1:10" x14ac:dyDescent="0.3">
      <c r="A606">
        <v>2001</v>
      </c>
      <c r="B606">
        <v>12</v>
      </c>
      <c r="C606">
        <v>37240</v>
      </c>
      <c r="D606">
        <v>2001.9562000000001</v>
      </c>
      <c r="E606">
        <v>369.25</v>
      </c>
      <c r="F606">
        <v>369.07</v>
      </c>
      <c r="G606">
        <v>369.52</v>
      </c>
      <c r="H606">
        <v>369.34</v>
      </c>
      <c r="I606">
        <v>369.25</v>
      </c>
      <c r="J606">
        <v>369.07</v>
      </c>
    </row>
    <row r="607" spans="1:10" x14ac:dyDescent="0.3">
      <c r="A607">
        <v>2002</v>
      </c>
      <c r="B607">
        <v>1</v>
      </c>
      <c r="C607">
        <v>37271</v>
      </c>
      <c r="D607">
        <v>2002.0410999999999</v>
      </c>
      <c r="E607">
        <v>369.31</v>
      </c>
      <c r="F607">
        <v>369.4</v>
      </c>
      <c r="G607">
        <v>369.46</v>
      </c>
      <c r="H607">
        <v>369.55</v>
      </c>
      <c r="I607">
        <v>369.31</v>
      </c>
      <c r="J607">
        <v>369.4</v>
      </c>
    </row>
    <row r="608" spans="1:10" x14ac:dyDescent="0.3">
      <c r="A608">
        <v>2002</v>
      </c>
      <c r="B608">
        <v>2</v>
      </c>
      <c r="C608">
        <v>37302</v>
      </c>
      <c r="D608">
        <v>2002.126</v>
      </c>
      <c r="E608">
        <v>369.5</v>
      </c>
      <c r="F608">
        <v>369.87</v>
      </c>
      <c r="G608">
        <v>369.4</v>
      </c>
      <c r="H608">
        <v>369.76</v>
      </c>
      <c r="I608">
        <v>369.5</v>
      </c>
      <c r="J608">
        <v>369.87</v>
      </c>
    </row>
    <row r="609" spans="1:10" x14ac:dyDescent="0.3">
      <c r="A609">
        <v>2002</v>
      </c>
      <c r="B609">
        <v>3</v>
      </c>
      <c r="C609">
        <v>37330</v>
      </c>
      <c r="D609">
        <v>2002.2027</v>
      </c>
      <c r="E609">
        <v>369.61</v>
      </c>
      <c r="F609">
        <v>370.13</v>
      </c>
      <c r="G609">
        <v>369.44</v>
      </c>
      <c r="H609">
        <v>369.96</v>
      </c>
      <c r="I609">
        <v>369.61</v>
      </c>
      <c r="J609">
        <v>370.13</v>
      </c>
    </row>
    <row r="610" spans="1:10" x14ac:dyDescent="0.3">
      <c r="A610">
        <v>2002</v>
      </c>
      <c r="B610">
        <v>4</v>
      </c>
      <c r="C610">
        <v>37361</v>
      </c>
      <c r="D610">
        <v>2002.2877000000001</v>
      </c>
      <c r="E610">
        <v>369.69</v>
      </c>
      <c r="F610">
        <v>370.18</v>
      </c>
      <c r="G610">
        <v>369.68</v>
      </c>
      <c r="H610">
        <v>370.17</v>
      </c>
      <c r="I610">
        <v>369.69</v>
      </c>
      <c r="J610">
        <v>370.18</v>
      </c>
    </row>
    <row r="611" spans="1:10" x14ac:dyDescent="0.3">
      <c r="A611">
        <v>2002</v>
      </c>
      <c r="B611">
        <v>5</v>
      </c>
      <c r="C611">
        <v>37391</v>
      </c>
      <c r="D611">
        <v>2002.3698999999999</v>
      </c>
      <c r="E611">
        <v>369.99</v>
      </c>
      <c r="F611">
        <v>370.38</v>
      </c>
      <c r="G611">
        <v>369.98</v>
      </c>
      <c r="H611">
        <v>370.37</v>
      </c>
      <c r="I611">
        <v>369.99</v>
      </c>
      <c r="J611">
        <v>370.38</v>
      </c>
    </row>
    <row r="612" spans="1:10" x14ac:dyDescent="0.3">
      <c r="A612">
        <v>2002</v>
      </c>
      <c r="B612">
        <v>6</v>
      </c>
      <c r="C612">
        <v>37422</v>
      </c>
      <c r="D612">
        <v>2002.4548</v>
      </c>
      <c r="E612">
        <v>370.39</v>
      </c>
      <c r="F612">
        <v>370.63</v>
      </c>
      <c r="G612">
        <v>370.33</v>
      </c>
      <c r="H612">
        <v>370.58</v>
      </c>
      <c r="I612">
        <v>370.39</v>
      </c>
      <c r="J612">
        <v>370.63</v>
      </c>
    </row>
    <row r="613" spans="1:10" x14ac:dyDescent="0.3">
      <c r="A613">
        <v>2002</v>
      </c>
      <c r="B613">
        <v>7</v>
      </c>
      <c r="C613">
        <v>37452</v>
      </c>
      <c r="D613">
        <v>2002.537</v>
      </c>
      <c r="E613">
        <v>370.87</v>
      </c>
      <c r="F613">
        <v>370.84</v>
      </c>
      <c r="G613">
        <v>370.8</v>
      </c>
      <c r="H613">
        <v>370.77</v>
      </c>
      <c r="I613">
        <v>370.87</v>
      </c>
      <c r="J613">
        <v>370.84</v>
      </c>
    </row>
    <row r="614" spans="1:10" x14ac:dyDescent="0.3">
      <c r="A614">
        <v>2002</v>
      </c>
      <c r="B614">
        <v>8</v>
      </c>
      <c r="C614">
        <v>37483</v>
      </c>
      <c r="D614">
        <v>2002.6219000000001</v>
      </c>
      <c r="E614">
        <v>371.45</v>
      </c>
      <c r="F614">
        <v>371.1</v>
      </c>
      <c r="G614">
        <v>371.32</v>
      </c>
      <c r="H614">
        <v>370.97</v>
      </c>
      <c r="I614">
        <v>371.45</v>
      </c>
      <c r="J614">
        <v>371.1</v>
      </c>
    </row>
    <row r="615" spans="1:10" x14ac:dyDescent="0.3">
      <c r="A615">
        <v>2002</v>
      </c>
      <c r="B615">
        <v>9</v>
      </c>
      <c r="C615">
        <v>37514</v>
      </c>
      <c r="D615">
        <v>2002.7067999999999</v>
      </c>
      <c r="E615">
        <v>371.7</v>
      </c>
      <c r="F615">
        <v>371.16</v>
      </c>
      <c r="G615">
        <v>371.69</v>
      </c>
      <c r="H615">
        <v>371.16</v>
      </c>
      <c r="I615">
        <v>371.7</v>
      </c>
      <c r="J615">
        <v>371.16</v>
      </c>
    </row>
    <row r="616" spans="1:10" x14ac:dyDescent="0.3">
      <c r="A616">
        <v>2002</v>
      </c>
      <c r="B616">
        <v>10</v>
      </c>
      <c r="C616">
        <v>37544</v>
      </c>
      <c r="D616">
        <v>2002.789</v>
      </c>
      <c r="E616">
        <v>371.84</v>
      </c>
      <c r="F616">
        <v>371.29</v>
      </c>
      <c r="G616">
        <v>371.89</v>
      </c>
      <c r="H616">
        <v>371.34</v>
      </c>
      <c r="I616">
        <v>371.84</v>
      </c>
      <c r="J616">
        <v>371.29</v>
      </c>
    </row>
    <row r="617" spans="1:10" x14ac:dyDescent="0.3">
      <c r="A617">
        <v>2002</v>
      </c>
      <c r="B617">
        <v>11</v>
      </c>
      <c r="C617">
        <v>37575</v>
      </c>
      <c r="D617">
        <v>2002.874</v>
      </c>
      <c r="E617">
        <v>371.82</v>
      </c>
      <c r="F617">
        <v>371.4</v>
      </c>
      <c r="G617">
        <v>371.94</v>
      </c>
      <c r="H617">
        <v>371.52</v>
      </c>
      <c r="I617">
        <v>371.82</v>
      </c>
      <c r="J617">
        <v>371.4</v>
      </c>
    </row>
    <row r="618" spans="1:10" x14ac:dyDescent="0.3">
      <c r="A618">
        <v>2002</v>
      </c>
      <c r="B618">
        <v>12</v>
      </c>
      <c r="C618">
        <v>37605</v>
      </c>
      <c r="D618">
        <v>2002.9562000000001</v>
      </c>
      <c r="E618">
        <v>371.6</v>
      </c>
      <c r="F618">
        <v>371.42</v>
      </c>
      <c r="G618">
        <v>371.89</v>
      </c>
      <c r="H618">
        <v>371.7</v>
      </c>
      <c r="I618">
        <v>371.6</v>
      </c>
      <c r="J618">
        <v>371.42</v>
      </c>
    </row>
    <row r="619" spans="1:10" x14ac:dyDescent="0.3">
      <c r="A619">
        <v>2003</v>
      </c>
      <c r="B619">
        <v>1</v>
      </c>
      <c r="C619">
        <v>37636</v>
      </c>
      <c r="D619">
        <v>2003.0410999999999</v>
      </c>
      <c r="E619">
        <v>371.93</v>
      </c>
      <c r="F619">
        <v>372.02</v>
      </c>
      <c r="G619">
        <v>371.8</v>
      </c>
      <c r="H619">
        <v>371.89</v>
      </c>
      <c r="I619">
        <v>371.93</v>
      </c>
      <c r="J619">
        <v>372.02</v>
      </c>
    </row>
    <row r="620" spans="1:10" x14ac:dyDescent="0.3">
      <c r="A620">
        <v>2003</v>
      </c>
      <c r="B620">
        <v>2</v>
      </c>
      <c r="C620">
        <v>37667</v>
      </c>
      <c r="D620">
        <v>2003.126</v>
      </c>
      <c r="E620">
        <v>371.77</v>
      </c>
      <c r="F620">
        <v>372.14</v>
      </c>
      <c r="G620">
        <v>371.71</v>
      </c>
      <c r="H620">
        <v>372.08</v>
      </c>
      <c r="I620">
        <v>371.77</v>
      </c>
      <c r="J620">
        <v>372.14</v>
      </c>
    </row>
    <row r="621" spans="1:10" x14ac:dyDescent="0.3">
      <c r="A621">
        <v>2003</v>
      </c>
      <c r="B621">
        <v>3</v>
      </c>
      <c r="C621">
        <v>37695</v>
      </c>
      <c r="D621">
        <v>2003.2027</v>
      </c>
      <c r="E621">
        <v>371.69</v>
      </c>
      <c r="F621">
        <v>372.22</v>
      </c>
      <c r="G621">
        <v>371.72</v>
      </c>
      <c r="H621">
        <v>372.24</v>
      </c>
      <c r="I621">
        <v>371.69</v>
      </c>
      <c r="J621">
        <v>372.22</v>
      </c>
    </row>
    <row r="622" spans="1:10" x14ac:dyDescent="0.3">
      <c r="A622">
        <v>2003</v>
      </c>
      <c r="B622">
        <v>4</v>
      </c>
      <c r="C622">
        <v>37726</v>
      </c>
      <c r="D622">
        <v>2003.2877000000001</v>
      </c>
      <c r="E622">
        <v>371.98</v>
      </c>
      <c r="F622">
        <v>372.48</v>
      </c>
      <c r="G622">
        <v>371.92</v>
      </c>
      <c r="H622">
        <v>372.41</v>
      </c>
      <c r="I622">
        <v>371.98</v>
      </c>
      <c r="J622">
        <v>372.48</v>
      </c>
    </row>
    <row r="623" spans="1:10" x14ac:dyDescent="0.3">
      <c r="A623">
        <v>2003</v>
      </c>
      <c r="B623">
        <v>5</v>
      </c>
      <c r="C623">
        <v>37756</v>
      </c>
      <c r="D623">
        <v>2003.3698999999999</v>
      </c>
      <c r="E623">
        <v>372.31</v>
      </c>
      <c r="F623">
        <v>372.7</v>
      </c>
      <c r="G623">
        <v>372.19</v>
      </c>
      <c r="H623">
        <v>372.58</v>
      </c>
      <c r="I623">
        <v>372.31</v>
      </c>
      <c r="J623">
        <v>372.7</v>
      </c>
    </row>
    <row r="624" spans="1:10" x14ac:dyDescent="0.3">
      <c r="A624">
        <v>2003</v>
      </c>
      <c r="B624">
        <v>6</v>
      </c>
      <c r="C624">
        <v>37787</v>
      </c>
      <c r="D624">
        <v>2003.4548</v>
      </c>
      <c r="E624">
        <v>372.56</v>
      </c>
      <c r="F624">
        <v>372.8</v>
      </c>
      <c r="G624">
        <v>372.5</v>
      </c>
      <c r="H624">
        <v>372.74</v>
      </c>
      <c r="I624">
        <v>372.56</v>
      </c>
      <c r="J624">
        <v>372.8</v>
      </c>
    </row>
    <row r="625" spans="1:10" x14ac:dyDescent="0.3">
      <c r="A625">
        <v>2003</v>
      </c>
      <c r="B625">
        <v>7</v>
      </c>
      <c r="C625">
        <v>37817</v>
      </c>
      <c r="D625">
        <v>2003.537</v>
      </c>
      <c r="E625">
        <v>372.95</v>
      </c>
      <c r="F625">
        <v>372.92</v>
      </c>
      <c r="G625">
        <v>372.93</v>
      </c>
      <c r="H625">
        <v>372.89</v>
      </c>
      <c r="I625">
        <v>372.95</v>
      </c>
      <c r="J625">
        <v>372.92</v>
      </c>
    </row>
    <row r="626" spans="1:10" x14ac:dyDescent="0.3">
      <c r="A626">
        <v>2003</v>
      </c>
      <c r="B626">
        <v>8</v>
      </c>
      <c r="C626">
        <v>37848</v>
      </c>
      <c r="D626">
        <v>2003.6219000000001</v>
      </c>
      <c r="E626">
        <v>373.39</v>
      </c>
      <c r="F626">
        <v>373.04</v>
      </c>
      <c r="G626">
        <v>373.4</v>
      </c>
      <c r="H626">
        <v>373.05</v>
      </c>
      <c r="I626">
        <v>373.39</v>
      </c>
      <c r="J626">
        <v>373.04</v>
      </c>
    </row>
    <row r="627" spans="1:10" x14ac:dyDescent="0.3">
      <c r="A627">
        <v>2003</v>
      </c>
      <c r="B627">
        <v>9</v>
      </c>
      <c r="C627">
        <v>37879</v>
      </c>
      <c r="D627">
        <v>2003.7067999999999</v>
      </c>
      <c r="E627">
        <v>373.89</v>
      </c>
      <c r="F627">
        <v>373.35</v>
      </c>
      <c r="G627">
        <v>373.73</v>
      </c>
      <c r="H627">
        <v>373.2</v>
      </c>
      <c r="I627">
        <v>373.89</v>
      </c>
      <c r="J627">
        <v>373.35</v>
      </c>
    </row>
    <row r="628" spans="1:10" x14ac:dyDescent="0.3">
      <c r="A628">
        <v>2003</v>
      </c>
      <c r="B628">
        <v>10</v>
      </c>
      <c r="C628">
        <v>37909</v>
      </c>
      <c r="D628">
        <v>2003.789</v>
      </c>
      <c r="E628">
        <v>373.82</v>
      </c>
      <c r="F628">
        <v>373.27</v>
      </c>
      <c r="G628">
        <v>373.89</v>
      </c>
      <c r="H628">
        <v>373.34</v>
      </c>
      <c r="I628">
        <v>373.82</v>
      </c>
      <c r="J628">
        <v>373.27</v>
      </c>
    </row>
    <row r="629" spans="1:10" x14ac:dyDescent="0.3">
      <c r="A629">
        <v>2003</v>
      </c>
      <c r="B629">
        <v>11</v>
      </c>
      <c r="C629">
        <v>37940</v>
      </c>
      <c r="D629">
        <v>2003.874</v>
      </c>
      <c r="E629">
        <v>373.64</v>
      </c>
      <c r="F629">
        <v>373.22</v>
      </c>
      <c r="G629">
        <v>373.91</v>
      </c>
      <c r="H629">
        <v>373.49</v>
      </c>
      <c r="I629">
        <v>373.64</v>
      </c>
      <c r="J629">
        <v>373.22</v>
      </c>
    </row>
    <row r="630" spans="1:10" x14ac:dyDescent="0.3">
      <c r="A630">
        <v>2003</v>
      </c>
      <c r="B630">
        <v>12</v>
      </c>
      <c r="C630">
        <v>37970</v>
      </c>
      <c r="D630">
        <v>2003.9562000000001</v>
      </c>
      <c r="E630">
        <v>373.6</v>
      </c>
      <c r="F630">
        <v>373.41</v>
      </c>
      <c r="G630">
        <v>373.83</v>
      </c>
      <c r="H630">
        <v>373.65</v>
      </c>
      <c r="I630">
        <v>373.6</v>
      </c>
      <c r="J630">
        <v>373.41</v>
      </c>
    </row>
    <row r="631" spans="1:10" x14ac:dyDescent="0.3">
      <c r="A631">
        <v>2004</v>
      </c>
      <c r="B631">
        <v>1</v>
      </c>
      <c r="C631">
        <v>38001</v>
      </c>
      <c r="D631">
        <v>2004.0409999999999</v>
      </c>
      <c r="E631">
        <v>373.58</v>
      </c>
      <c r="F631">
        <v>373.67</v>
      </c>
      <c r="G631">
        <v>373.72</v>
      </c>
      <c r="H631">
        <v>373.81</v>
      </c>
      <c r="I631">
        <v>373.58</v>
      </c>
      <c r="J631">
        <v>373.67</v>
      </c>
    </row>
    <row r="632" spans="1:10" x14ac:dyDescent="0.3">
      <c r="A632">
        <v>2004</v>
      </c>
      <c r="B632">
        <v>2</v>
      </c>
      <c r="C632">
        <v>38032</v>
      </c>
      <c r="D632">
        <v>2004.1257000000001</v>
      </c>
      <c r="E632">
        <v>373.4</v>
      </c>
      <c r="F632">
        <v>373.77</v>
      </c>
      <c r="G632">
        <v>373.6</v>
      </c>
      <c r="H632">
        <v>373.97</v>
      </c>
      <c r="I632">
        <v>373.4</v>
      </c>
      <c r="J632">
        <v>373.77</v>
      </c>
    </row>
    <row r="633" spans="1:10" x14ac:dyDescent="0.3">
      <c r="A633">
        <v>2004</v>
      </c>
      <c r="B633">
        <v>3</v>
      </c>
      <c r="C633">
        <v>38061</v>
      </c>
      <c r="D633">
        <v>2004.2049</v>
      </c>
      <c r="E633">
        <v>373.87</v>
      </c>
      <c r="F633">
        <v>374.39</v>
      </c>
      <c r="G633">
        <v>373.6</v>
      </c>
      <c r="H633">
        <v>374.12</v>
      </c>
      <c r="I633">
        <v>373.87</v>
      </c>
      <c r="J633">
        <v>374.39</v>
      </c>
    </row>
    <row r="634" spans="1:10" x14ac:dyDescent="0.3">
      <c r="A634">
        <v>2004</v>
      </c>
      <c r="B634">
        <v>4</v>
      </c>
      <c r="C634">
        <v>38092</v>
      </c>
      <c r="D634">
        <v>2004.2896000000001</v>
      </c>
      <c r="E634">
        <v>373.89</v>
      </c>
      <c r="F634">
        <v>374.39</v>
      </c>
      <c r="G634">
        <v>373.78</v>
      </c>
      <c r="H634">
        <v>374.28</v>
      </c>
      <c r="I634">
        <v>373.89</v>
      </c>
      <c r="J634">
        <v>374.39</v>
      </c>
    </row>
    <row r="635" spans="1:10" x14ac:dyDescent="0.3">
      <c r="A635">
        <v>2004</v>
      </c>
      <c r="B635">
        <v>5</v>
      </c>
      <c r="C635">
        <v>38122</v>
      </c>
      <c r="D635">
        <v>2004.3715999999999</v>
      </c>
      <c r="E635">
        <v>374.08</v>
      </c>
      <c r="F635">
        <v>374.47</v>
      </c>
      <c r="G635">
        <v>374.04</v>
      </c>
      <c r="H635">
        <v>374.43</v>
      </c>
      <c r="I635">
        <v>374.08</v>
      </c>
      <c r="J635">
        <v>374.47</v>
      </c>
    </row>
    <row r="636" spans="1:10" x14ac:dyDescent="0.3">
      <c r="A636">
        <v>2004</v>
      </c>
      <c r="B636">
        <v>6</v>
      </c>
      <c r="C636">
        <v>38153</v>
      </c>
      <c r="D636">
        <v>2004.4563000000001</v>
      </c>
      <c r="E636">
        <v>374.47</v>
      </c>
      <c r="F636">
        <v>374.71</v>
      </c>
      <c r="G636">
        <v>374.33</v>
      </c>
      <c r="H636">
        <v>374.57</v>
      </c>
      <c r="I636">
        <v>374.47</v>
      </c>
      <c r="J636">
        <v>374.71</v>
      </c>
    </row>
    <row r="637" spans="1:10" x14ac:dyDescent="0.3">
      <c r="A637">
        <v>2004</v>
      </c>
      <c r="B637">
        <v>7</v>
      </c>
      <c r="C637">
        <v>38183</v>
      </c>
      <c r="D637">
        <v>2004.5382999999999</v>
      </c>
      <c r="E637">
        <v>374.87</v>
      </c>
      <c r="F637">
        <v>374.83</v>
      </c>
      <c r="G637">
        <v>374.75</v>
      </c>
      <c r="H637">
        <v>374.71</v>
      </c>
      <c r="I637">
        <v>374.87</v>
      </c>
      <c r="J637">
        <v>374.83</v>
      </c>
    </row>
    <row r="638" spans="1:10" x14ac:dyDescent="0.3">
      <c r="A638">
        <v>2004</v>
      </c>
      <c r="B638">
        <v>8</v>
      </c>
      <c r="C638">
        <v>38214</v>
      </c>
      <c r="D638">
        <v>2004.623</v>
      </c>
      <c r="E638">
        <v>375.37</v>
      </c>
      <c r="F638">
        <v>375.01</v>
      </c>
      <c r="G638">
        <v>375.2</v>
      </c>
      <c r="H638">
        <v>374.85</v>
      </c>
      <c r="I638">
        <v>375.37</v>
      </c>
      <c r="J638">
        <v>375.01</v>
      </c>
    </row>
    <row r="639" spans="1:10" x14ac:dyDescent="0.3">
      <c r="A639">
        <v>2004</v>
      </c>
      <c r="B639">
        <v>9</v>
      </c>
      <c r="C639">
        <v>38245</v>
      </c>
      <c r="D639">
        <v>2004.7076999999999</v>
      </c>
      <c r="E639">
        <v>375.54</v>
      </c>
      <c r="F639">
        <v>375</v>
      </c>
      <c r="G639">
        <v>375.52</v>
      </c>
      <c r="H639">
        <v>374.98</v>
      </c>
      <c r="I639">
        <v>375.54</v>
      </c>
      <c r="J639">
        <v>375</v>
      </c>
    </row>
    <row r="640" spans="1:10" x14ac:dyDescent="0.3">
      <c r="A640">
        <v>2004</v>
      </c>
      <c r="B640">
        <v>10</v>
      </c>
      <c r="C640">
        <v>38275</v>
      </c>
      <c r="D640">
        <v>2004.7896000000001</v>
      </c>
      <c r="E640">
        <v>375.62</v>
      </c>
      <c r="F640">
        <v>375.07</v>
      </c>
      <c r="G640">
        <v>375.67</v>
      </c>
      <c r="H640">
        <v>375.12</v>
      </c>
      <c r="I640">
        <v>375.62</v>
      </c>
      <c r="J640">
        <v>375.07</v>
      </c>
    </row>
    <row r="641" spans="1:10" x14ac:dyDescent="0.3">
      <c r="A641">
        <v>2004</v>
      </c>
      <c r="B641">
        <v>11</v>
      </c>
      <c r="C641">
        <v>38306</v>
      </c>
      <c r="D641">
        <v>2004.8742999999999</v>
      </c>
      <c r="E641">
        <v>375.53</v>
      </c>
      <c r="F641">
        <v>375.12</v>
      </c>
      <c r="G641">
        <v>375.68</v>
      </c>
      <c r="H641">
        <v>375.26</v>
      </c>
      <c r="I641">
        <v>375.53</v>
      </c>
      <c r="J641">
        <v>375.12</v>
      </c>
    </row>
    <row r="642" spans="1:10" x14ac:dyDescent="0.3">
      <c r="A642">
        <v>2004</v>
      </c>
      <c r="B642">
        <v>12</v>
      </c>
      <c r="C642">
        <v>38336</v>
      </c>
      <c r="D642">
        <v>2004.9563000000001</v>
      </c>
      <c r="E642">
        <v>375.27</v>
      </c>
      <c r="F642">
        <v>375.09</v>
      </c>
      <c r="G642">
        <v>375.6</v>
      </c>
      <c r="H642">
        <v>375.42</v>
      </c>
      <c r="I642">
        <v>375.27</v>
      </c>
      <c r="J642">
        <v>375.09</v>
      </c>
    </row>
    <row r="643" spans="1:10" x14ac:dyDescent="0.3">
      <c r="A643">
        <v>2005</v>
      </c>
      <c r="B643">
        <v>1</v>
      </c>
      <c r="C643">
        <v>38367</v>
      </c>
      <c r="D643">
        <v>2005.0410999999999</v>
      </c>
      <c r="E643">
        <v>375.35</v>
      </c>
      <c r="F643">
        <v>375.44</v>
      </c>
      <c r="G643">
        <v>375.5</v>
      </c>
      <c r="H643">
        <v>375.59</v>
      </c>
      <c r="I643">
        <v>375.35</v>
      </c>
      <c r="J643">
        <v>375.44</v>
      </c>
    </row>
    <row r="644" spans="1:10" x14ac:dyDescent="0.3">
      <c r="A644">
        <v>2005</v>
      </c>
      <c r="B644">
        <v>2</v>
      </c>
      <c r="C644">
        <v>38398</v>
      </c>
      <c r="D644">
        <v>2005.126</v>
      </c>
      <c r="E644">
        <v>375.08</v>
      </c>
      <c r="F644">
        <v>375.45</v>
      </c>
      <c r="G644">
        <v>375.41</v>
      </c>
      <c r="H644">
        <v>375.78</v>
      </c>
      <c r="I644">
        <v>375.08</v>
      </c>
      <c r="J644">
        <v>375.45</v>
      </c>
    </row>
    <row r="645" spans="1:10" x14ac:dyDescent="0.3">
      <c r="A645">
        <v>2005</v>
      </c>
      <c r="B645">
        <v>3</v>
      </c>
      <c r="C645">
        <v>38426</v>
      </c>
      <c r="D645">
        <v>2005.2027</v>
      </c>
      <c r="E645">
        <v>375.6</v>
      </c>
      <c r="F645">
        <v>376.12</v>
      </c>
      <c r="G645">
        <v>375.44</v>
      </c>
      <c r="H645">
        <v>375.96</v>
      </c>
      <c r="I645">
        <v>375.6</v>
      </c>
      <c r="J645">
        <v>376.12</v>
      </c>
    </row>
    <row r="646" spans="1:10" x14ac:dyDescent="0.3">
      <c r="A646">
        <v>2005</v>
      </c>
      <c r="B646">
        <v>4</v>
      </c>
      <c r="C646">
        <v>38457</v>
      </c>
      <c r="D646">
        <v>2005.2877000000001</v>
      </c>
      <c r="E646">
        <v>375.74</v>
      </c>
      <c r="F646">
        <v>376.23</v>
      </c>
      <c r="G646">
        <v>375.66</v>
      </c>
      <c r="H646">
        <v>376.16</v>
      </c>
      <c r="I646">
        <v>375.74</v>
      </c>
      <c r="J646">
        <v>376.23</v>
      </c>
    </row>
    <row r="647" spans="1:10" x14ac:dyDescent="0.3">
      <c r="A647">
        <v>2005</v>
      </c>
      <c r="B647">
        <v>5</v>
      </c>
      <c r="C647">
        <v>38487</v>
      </c>
      <c r="D647">
        <v>2005.3698999999999</v>
      </c>
      <c r="E647">
        <v>376.23</v>
      </c>
      <c r="F647">
        <v>376.62</v>
      </c>
      <c r="G647">
        <v>375.96</v>
      </c>
      <c r="H647">
        <v>376.36</v>
      </c>
      <c r="I647">
        <v>376.23</v>
      </c>
      <c r="J647">
        <v>376.62</v>
      </c>
    </row>
    <row r="648" spans="1:10" x14ac:dyDescent="0.3">
      <c r="A648">
        <v>2005</v>
      </c>
      <c r="B648">
        <v>6</v>
      </c>
      <c r="C648">
        <v>38518</v>
      </c>
      <c r="D648">
        <v>2005.4548</v>
      </c>
      <c r="E648">
        <v>376.44</v>
      </c>
      <c r="F648">
        <v>376.69</v>
      </c>
      <c r="G648">
        <v>376.31</v>
      </c>
      <c r="H648">
        <v>376.55</v>
      </c>
      <c r="I648">
        <v>376.44</v>
      </c>
      <c r="J648">
        <v>376.69</v>
      </c>
    </row>
    <row r="649" spans="1:10" x14ac:dyDescent="0.3">
      <c r="A649">
        <v>2005</v>
      </c>
      <c r="B649">
        <v>7</v>
      </c>
      <c r="C649">
        <v>38548</v>
      </c>
      <c r="D649">
        <v>2005.537</v>
      </c>
      <c r="E649">
        <v>-99.99</v>
      </c>
      <c r="F649">
        <v>-99.99</v>
      </c>
      <c r="G649">
        <v>376.77</v>
      </c>
      <c r="H649">
        <v>376.74</v>
      </c>
      <c r="I649">
        <v>376.77</v>
      </c>
      <c r="J649">
        <v>376.74</v>
      </c>
    </row>
    <row r="650" spans="1:10" x14ac:dyDescent="0.3">
      <c r="A650">
        <v>2005</v>
      </c>
      <c r="B650">
        <v>8</v>
      </c>
      <c r="C650">
        <v>38579</v>
      </c>
      <c r="D650">
        <v>2005.6219000000001</v>
      </c>
      <c r="E650">
        <v>-99.99</v>
      </c>
      <c r="F650">
        <v>-99.99</v>
      </c>
      <c r="G650">
        <v>377.28</v>
      </c>
      <c r="H650">
        <v>376.92</v>
      </c>
      <c r="I650">
        <v>377.28</v>
      </c>
      <c r="J650">
        <v>376.92</v>
      </c>
    </row>
    <row r="651" spans="1:10" x14ac:dyDescent="0.3">
      <c r="A651">
        <v>2005</v>
      </c>
      <c r="B651">
        <v>9</v>
      </c>
      <c r="C651">
        <v>38610</v>
      </c>
      <c r="D651">
        <v>2005.7067999999999</v>
      </c>
      <c r="E651">
        <v>377.72</v>
      </c>
      <c r="F651">
        <v>377.18</v>
      </c>
      <c r="G651">
        <v>377.64</v>
      </c>
      <c r="H651">
        <v>377.1</v>
      </c>
      <c r="I651">
        <v>377.72</v>
      </c>
      <c r="J651">
        <v>377.18</v>
      </c>
    </row>
    <row r="652" spans="1:10" x14ac:dyDescent="0.3">
      <c r="A652">
        <v>2005</v>
      </c>
      <c r="B652">
        <v>10</v>
      </c>
      <c r="C652">
        <v>38640</v>
      </c>
      <c r="D652">
        <v>2005.789</v>
      </c>
      <c r="E652">
        <v>378.01</v>
      </c>
      <c r="F652">
        <v>377.46</v>
      </c>
      <c r="G652">
        <v>377.82</v>
      </c>
      <c r="H652">
        <v>377.27</v>
      </c>
      <c r="I652">
        <v>378.01</v>
      </c>
      <c r="J652">
        <v>377.46</v>
      </c>
    </row>
    <row r="653" spans="1:10" x14ac:dyDescent="0.3">
      <c r="A653">
        <v>2005</v>
      </c>
      <c r="B653">
        <v>11</v>
      </c>
      <c r="C653">
        <v>38671</v>
      </c>
      <c r="D653">
        <v>2005.874</v>
      </c>
      <c r="E653">
        <v>377.65</v>
      </c>
      <c r="F653">
        <v>377.23</v>
      </c>
      <c r="G653">
        <v>377.85</v>
      </c>
      <c r="H653">
        <v>377.43</v>
      </c>
      <c r="I653">
        <v>377.65</v>
      </c>
      <c r="J653">
        <v>377.23</v>
      </c>
    </row>
    <row r="654" spans="1:10" x14ac:dyDescent="0.3">
      <c r="A654">
        <v>2005</v>
      </c>
      <c r="B654">
        <v>12</v>
      </c>
      <c r="C654">
        <v>38701</v>
      </c>
      <c r="D654">
        <v>2005.9562000000001</v>
      </c>
      <c r="E654">
        <v>377.23</v>
      </c>
      <c r="F654">
        <v>377.04</v>
      </c>
      <c r="G654">
        <v>377.78</v>
      </c>
      <c r="H654">
        <v>377.59</v>
      </c>
      <c r="I654">
        <v>377.23</v>
      </c>
      <c r="J654">
        <v>377.04</v>
      </c>
    </row>
    <row r="655" spans="1:10" x14ac:dyDescent="0.3">
      <c r="A655">
        <v>2006</v>
      </c>
      <c r="B655">
        <v>1</v>
      </c>
      <c r="C655">
        <v>38732</v>
      </c>
      <c r="D655">
        <v>2006.0410999999999</v>
      </c>
      <c r="E655">
        <v>377.82</v>
      </c>
      <c r="F655">
        <v>377.9</v>
      </c>
      <c r="G655">
        <v>377.67</v>
      </c>
      <c r="H655">
        <v>377.75</v>
      </c>
      <c r="I655">
        <v>377.82</v>
      </c>
      <c r="J655">
        <v>377.9</v>
      </c>
    </row>
    <row r="656" spans="1:10" x14ac:dyDescent="0.3">
      <c r="A656">
        <v>2006</v>
      </c>
      <c r="B656">
        <v>2</v>
      </c>
      <c r="C656">
        <v>38763</v>
      </c>
      <c r="D656">
        <v>2006.126</v>
      </c>
      <c r="E656">
        <v>377.58</v>
      </c>
      <c r="F656">
        <v>377.95</v>
      </c>
      <c r="G656">
        <v>377.54</v>
      </c>
      <c r="H656">
        <v>377.91</v>
      </c>
      <c r="I656">
        <v>377.58</v>
      </c>
      <c r="J656">
        <v>377.95</v>
      </c>
    </row>
    <row r="657" spans="1:10" x14ac:dyDescent="0.3">
      <c r="A657">
        <v>2006</v>
      </c>
      <c r="B657">
        <v>3</v>
      </c>
      <c r="C657">
        <v>38791</v>
      </c>
      <c r="D657">
        <v>2006.2027</v>
      </c>
      <c r="E657">
        <v>377.57</v>
      </c>
      <c r="F657">
        <v>378.09</v>
      </c>
      <c r="G657">
        <v>377.53</v>
      </c>
      <c r="H657">
        <v>378.05</v>
      </c>
      <c r="I657">
        <v>377.57</v>
      </c>
      <c r="J657">
        <v>378.09</v>
      </c>
    </row>
    <row r="658" spans="1:10" x14ac:dyDescent="0.3">
      <c r="A658">
        <v>2006</v>
      </c>
      <c r="B658">
        <v>4</v>
      </c>
      <c r="C658">
        <v>38822</v>
      </c>
      <c r="D658">
        <v>2006.2877000000001</v>
      </c>
      <c r="E658">
        <v>-99.99</v>
      </c>
      <c r="F658">
        <v>-99.99</v>
      </c>
      <c r="G658">
        <v>377.7</v>
      </c>
      <c r="H658">
        <v>378.2</v>
      </c>
      <c r="I658">
        <v>377.7</v>
      </c>
      <c r="J658">
        <v>378.2</v>
      </c>
    </row>
    <row r="659" spans="1:10" x14ac:dyDescent="0.3">
      <c r="A659">
        <v>2006</v>
      </c>
      <c r="B659">
        <v>5</v>
      </c>
      <c r="C659">
        <v>38852</v>
      </c>
      <c r="D659">
        <v>2006.3698999999999</v>
      </c>
      <c r="E659">
        <v>377.98</v>
      </c>
      <c r="F659">
        <v>378.38</v>
      </c>
      <c r="G659">
        <v>377.94</v>
      </c>
      <c r="H659">
        <v>378.33</v>
      </c>
      <c r="I659">
        <v>377.98</v>
      </c>
      <c r="J659">
        <v>378.38</v>
      </c>
    </row>
    <row r="660" spans="1:10" x14ac:dyDescent="0.3">
      <c r="A660">
        <v>2006</v>
      </c>
      <c r="B660">
        <v>6</v>
      </c>
      <c r="C660">
        <v>38883</v>
      </c>
      <c r="D660">
        <v>2006.4548</v>
      </c>
      <c r="E660">
        <v>378.34</v>
      </c>
      <c r="F660">
        <v>378.58</v>
      </c>
      <c r="G660">
        <v>378.22</v>
      </c>
      <c r="H660">
        <v>378.47</v>
      </c>
      <c r="I660">
        <v>378.34</v>
      </c>
      <c r="J660">
        <v>378.58</v>
      </c>
    </row>
    <row r="661" spans="1:10" x14ac:dyDescent="0.3">
      <c r="A661">
        <v>2006</v>
      </c>
      <c r="B661">
        <v>7</v>
      </c>
      <c r="C661">
        <v>38913</v>
      </c>
      <c r="D661">
        <v>2006.537</v>
      </c>
      <c r="E661">
        <v>378.83</v>
      </c>
      <c r="F661">
        <v>378.79</v>
      </c>
      <c r="G661">
        <v>378.63</v>
      </c>
      <c r="H661">
        <v>378.6</v>
      </c>
      <c r="I661">
        <v>378.83</v>
      </c>
      <c r="J661">
        <v>378.79</v>
      </c>
    </row>
    <row r="662" spans="1:10" x14ac:dyDescent="0.3">
      <c r="A662">
        <v>2006</v>
      </c>
      <c r="B662">
        <v>8</v>
      </c>
      <c r="C662">
        <v>38944</v>
      </c>
      <c r="D662">
        <v>2006.6219000000001</v>
      </c>
      <c r="E662">
        <v>379.23</v>
      </c>
      <c r="F662">
        <v>378.87</v>
      </c>
      <c r="G662">
        <v>379.08</v>
      </c>
      <c r="H662">
        <v>378.73</v>
      </c>
      <c r="I662">
        <v>379.23</v>
      </c>
      <c r="J662">
        <v>378.87</v>
      </c>
    </row>
    <row r="663" spans="1:10" x14ac:dyDescent="0.3">
      <c r="A663">
        <v>2006</v>
      </c>
      <c r="B663">
        <v>9</v>
      </c>
      <c r="C663">
        <v>38975</v>
      </c>
      <c r="D663">
        <v>2006.7067999999999</v>
      </c>
      <c r="E663">
        <v>379.27</v>
      </c>
      <c r="F663">
        <v>378.74</v>
      </c>
      <c r="G663">
        <v>379.4</v>
      </c>
      <c r="H663">
        <v>378.86</v>
      </c>
      <c r="I663">
        <v>379.27</v>
      </c>
      <c r="J663">
        <v>378.74</v>
      </c>
    </row>
    <row r="664" spans="1:10" x14ac:dyDescent="0.3">
      <c r="A664">
        <v>2006</v>
      </c>
      <c r="B664">
        <v>10</v>
      </c>
      <c r="C664">
        <v>39005</v>
      </c>
      <c r="D664">
        <v>2006.789</v>
      </c>
      <c r="E664">
        <v>379.3</v>
      </c>
      <c r="F664">
        <v>378.74</v>
      </c>
      <c r="G664">
        <v>379.55</v>
      </c>
      <c r="H664">
        <v>379</v>
      </c>
      <c r="I664">
        <v>379.3</v>
      </c>
      <c r="J664">
        <v>378.74</v>
      </c>
    </row>
    <row r="665" spans="1:10" x14ac:dyDescent="0.3">
      <c r="A665">
        <v>2006</v>
      </c>
      <c r="B665">
        <v>11</v>
      </c>
      <c r="C665">
        <v>39036</v>
      </c>
      <c r="D665">
        <v>2006.874</v>
      </c>
      <c r="E665">
        <v>379.33</v>
      </c>
      <c r="F665">
        <v>378.91</v>
      </c>
      <c r="G665">
        <v>379.57</v>
      </c>
      <c r="H665">
        <v>379.15</v>
      </c>
      <c r="I665">
        <v>379.33</v>
      </c>
      <c r="J665">
        <v>378.91</v>
      </c>
    </row>
    <row r="666" spans="1:10" x14ac:dyDescent="0.3">
      <c r="A666">
        <v>2006</v>
      </c>
      <c r="B666">
        <v>12</v>
      </c>
      <c r="C666">
        <v>39066</v>
      </c>
      <c r="D666">
        <v>2006.9562000000001</v>
      </c>
      <c r="E666">
        <v>-99.99</v>
      </c>
      <c r="F666">
        <v>-99.99</v>
      </c>
      <c r="G666">
        <v>379.49</v>
      </c>
      <c r="H666">
        <v>379.31</v>
      </c>
      <c r="I666">
        <v>379.49</v>
      </c>
      <c r="J666">
        <v>379.31</v>
      </c>
    </row>
    <row r="667" spans="1:10" x14ac:dyDescent="0.3">
      <c r="A667">
        <v>2007</v>
      </c>
      <c r="B667">
        <v>1</v>
      </c>
      <c r="C667">
        <v>39097</v>
      </c>
      <c r="D667">
        <v>2007.0410999999999</v>
      </c>
      <c r="E667">
        <v>379.21</v>
      </c>
      <c r="F667">
        <v>379.29</v>
      </c>
      <c r="G667">
        <v>379.39</v>
      </c>
      <c r="H667">
        <v>379.48</v>
      </c>
      <c r="I667">
        <v>379.21</v>
      </c>
      <c r="J667">
        <v>379.29</v>
      </c>
    </row>
    <row r="668" spans="1:10" x14ac:dyDescent="0.3">
      <c r="A668">
        <v>2007</v>
      </c>
      <c r="B668">
        <v>2</v>
      </c>
      <c r="C668">
        <v>39128</v>
      </c>
      <c r="D668">
        <v>2007.126</v>
      </c>
      <c r="E668">
        <v>379.29</v>
      </c>
      <c r="F668">
        <v>379.66</v>
      </c>
      <c r="G668">
        <v>379.3</v>
      </c>
      <c r="H668">
        <v>379.67</v>
      </c>
      <c r="I668">
        <v>379.29</v>
      </c>
      <c r="J668">
        <v>379.66</v>
      </c>
    </row>
    <row r="669" spans="1:10" x14ac:dyDescent="0.3">
      <c r="A669">
        <v>2007</v>
      </c>
      <c r="B669">
        <v>3</v>
      </c>
      <c r="C669">
        <v>39156</v>
      </c>
      <c r="D669">
        <v>2007.2027</v>
      </c>
      <c r="E669">
        <v>379.28</v>
      </c>
      <c r="F669">
        <v>379.8</v>
      </c>
      <c r="G669">
        <v>379.32</v>
      </c>
      <c r="H669">
        <v>379.84</v>
      </c>
      <c r="I669">
        <v>379.28</v>
      </c>
      <c r="J669">
        <v>379.8</v>
      </c>
    </row>
    <row r="670" spans="1:10" x14ac:dyDescent="0.3">
      <c r="A670">
        <v>2007</v>
      </c>
      <c r="B670">
        <v>4</v>
      </c>
      <c r="C670">
        <v>39187</v>
      </c>
      <c r="D670">
        <v>2007.2877000000001</v>
      </c>
      <c r="E670">
        <v>379.59</v>
      </c>
      <c r="F670">
        <v>380.09</v>
      </c>
      <c r="G670">
        <v>379.54</v>
      </c>
      <c r="H670">
        <v>380.04</v>
      </c>
      <c r="I670">
        <v>379.59</v>
      </c>
      <c r="J670">
        <v>380.09</v>
      </c>
    </row>
    <row r="671" spans="1:10" x14ac:dyDescent="0.3">
      <c r="A671">
        <v>2007</v>
      </c>
      <c r="B671">
        <v>5</v>
      </c>
      <c r="C671">
        <v>39217</v>
      </c>
      <c r="D671">
        <v>2007.3698999999999</v>
      </c>
      <c r="E671">
        <v>379.92</v>
      </c>
      <c r="F671">
        <v>380.31</v>
      </c>
      <c r="G671">
        <v>379.83</v>
      </c>
      <c r="H671">
        <v>380.23</v>
      </c>
      <c r="I671">
        <v>379.92</v>
      </c>
      <c r="J671">
        <v>380.31</v>
      </c>
    </row>
    <row r="672" spans="1:10" x14ac:dyDescent="0.3">
      <c r="A672">
        <v>2007</v>
      </c>
      <c r="B672">
        <v>6</v>
      </c>
      <c r="C672">
        <v>39248</v>
      </c>
      <c r="D672">
        <v>2007.4548</v>
      </c>
      <c r="E672">
        <v>380.29</v>
      </c>
      <c r="F672">
        <v>380.54</v>
      </c>
      <c r="G672">
        <v>380.18</v>
      </c>
      <c r="H672">
        <v>380.42</v>
      </c>
      <c r="I672">
        <v>380.29</v>
      </c>
      <c r="J672">
        <v>380.54</v>
      </c>
    </row>
    <row r="673" spans="1:10" x14ac:dyDescent="0.3">
      <c r="A673">
        <v>2007</v>
      </c>
      <c r="B673">
        <v>7</v>
      </c>
      <c r="C673">
        <v>39278</v>
      </c>
      <c r="D673">
        <v>2007.537</v>
      </c>
      <c r="E673">
        <v>380.7</v>
      </c>
      <c r="F673">
        <v>380.67</v>
      </c>
      <c r="G673">
        <v>380.64</v>
      </c>
      <c r="H673">
        <v>380.61</v>
      </c>
      <c r="I673">
        <v>380.7</v>
      </c>
      <c r="J673">
        <v>380.67</v>
      </c>
    </row>
    <row r="674" spans="1:10" x14ac:dyDescent="0.3">
      <c r="A674">
        <v>2007</v>
      </c>
      <c r="B674">
        <v>8</v>
      </c>
      <c r="C674">
        <v>39309</v>
      </c>
      <c r="D674">
        <v>2007.6219000000001</v>
      </c>
      <c r="E674">
        <v>381.19</v>
      </c>
      <c r="F674">
        <v>380.83</v>
      </c>
      <c r="G674">
        <v>381.16</v>
      </c>
      <c r="H674">
        <v>380.8</v>
      </c>
      <c r="I674">
        <v>381.19</v>
      </c>
      <c r="J674">
        <v>380.83</v>
      </c>
    </row>
    <row r="675" spans="1:10" x14ac:dyDescent="0.3">
      <c r="A675">
        <v>2007</v>
      </c>
      <c r="B675">
        <v>9</v>
      </c>
      <c r="C675">
        <v>39340</v>
      </c>
      <c r="D675">
        <v>2007.7067999999999</v>
      </c>
      <c r="E675">
        <v>381.51</v>
      </c>
      <c r="F675">
        <v>380.97</v>
      </c>
      <c r="G675">
        <v>381.53</v>
      </c>
      <c r="H675">
        <v>380.99</v>
      </c>
      <c r="I675">
        <v>381.51</v>
      </c>
      <c r="J675">
        <v>380.97</v>
      </c>
    </row>
    <row r="676" spans="1:10" x14ac:dyDescent="0.3">
      <c r="A676">
        <v>2007</v>
      </c>
      <c r="B676">
        <v>10</v>
      </c>
      <c r="C676">
        <v>39370</v>
      </c>
      <c r="D676">
        <v>2007.789</v>
      </c>
      <c r="E676">
        <v>381.68</v>
      </c>
      <c r="F676">
        <v>381.12</v>
      </c>
      <c r="G676">
        <v>381.73</v>
      </c>
      <c r="H676">
        <v>381.17</v>
      </c>
      <c r="I676">
        <v>381.68</v>
      </c>
      <c r="J676">
        <v>381.12</v>
      </c>
    </row>
    <row r="677" spans="1:10" x14ac:dyDescent="0.3">
      <c r="A677">
        <v>2007</v>
      </c>
      <c r="B677">
        <v>11</v>
      </c>
      <c r="C677">
        <v>39401</v>
      </c>
      <c r="D677">
        <v>2007.874</v>
      </c>
      <c r="E677">
        <v>381.61</v>
      </c>
      <c r="F677">
        <v>381.19</v>
      </c>
      <c r="G677">
        <v>381.77</v>
      </c>
      <c r="H677">
        <v>381.35</v>
      </c>
      <c r="I677">
        <v>381.61</v>
      </c>
      <c r="J677">
        <v>381.19</v>
      </c>
    </row>
    <row r="678" spans="1:10" x14ac:dyDescent="0.3">
      <c r="A678">
        <v>2007</v>
      </c>
      <c r="B678">
        <v>12</v>
      </c>
      <c r="C678">
        <v>39431</v>
      </c>
      <c r="D678">
        <v>2007.9562000000001</v>
      </c>
      <c r="E678">
        <v>381.66</v>
      </c>
      <c r="F678">
        <v>381.48</v>
      </c>
      <c r="G678">
        <v>381.71</v>
      </c>
      <c r="H678">
        <v>381.53</v>
      </c>
      <c r="I678">
        <v>381.66</v>
      </c>
      <c r="J678">
        <v>381.48</v>
      </c>
    </row>
    <row r="679" spans="1:10" x14ac:dyDescent="0.3">
      <c r="A679">
        <v>2008</v>
      </c>
      <c r="B679">
        <v>1</v>
      </c>
      <c r="C679">
        <v>39462</v>
      </c>
      <c r="D679">
        <v>2008.0409999999999</v>
      </c>
      <c r="E679">
        <v>381.79</v>
      </c>
      <c r="F679">
        <v>381.87</v>
      </c>
      <c r="G679">
        <v>381.61</v>
      </c>
      <c r="H679">
        <v>381.7</v>
      </c>
      <c r="I679">
        <v>381.79</v>
      </c>
      <c r="J679">
        <v>381.87</v>
      </c>
    </row>
    <row r="680" spans="1:10" x14ac:dyDescent="0.3">
      <c r="A680">
        <v>2008</v>
      </c>
      <c r="B680">
        <v>2</v>
      </c>
      <c r="C680">
        <v>39493</v>
      </c>
      <c r="D680">
        <v>2008.1257000000001</v>
      </c>
      <c r="E680">
        <v>381.52</v>
      </c>
      <c r="F680">
        <v>381.89</v>
      </c>
      <c r="G680">
        <v>381.5</v>
      </c>
      <c r="H680">
        <v>381.87</v>
      </c>
      <c r="I680">
        <v>381.52</v>
      </c>
      <c r="J680">
        <v>381.89</v>
      </c>
    </row>
    <row r="681" spans="1:10" x14ac:dyDescent="0.3">
      <c r="A681">
        <v>2008</v>
      </c>
      <c r="B681">
        <v>3</v>
      </c>
      <c r="C681">
        <v>39522</v>
      </c>
      <c r="D681">
        <v>2008.2049</v>
      </c>
      <c r="E681">
        <v>381.63</v>
      </c>
      <c r="F681">
        <v>382.16</v>
      </c>
      <c r="G681">
        <v>381.48</v>
      </c>
      <c r="H681">
        <v>382.01</v>
      </c>
      <c r="I681">
        <v>381.63</v>
      </c>
      <c r="J681">
        <v>382.16</v>
      </c>
    </row>
    <row r="682" spans="1:10" x14ac:dyDescent="0.3">
      <c r="A682">
        <v>2008</v>
      </c>
      <c r="B682">
        <v>4</v>
      </c>
      <c r="C682">
        <v>39553</v>
      </c>
      <c r="D682">
        <v>2008.2896000000001</v>
      </c>
      <c r="E682">
        <v>381.89</v>
      </c>
      <c r="F682">
        <v>382.39</v>
      </c>
      <c r="G682">
        <v>381.66</v>
      </c>
      <c r="H682">
        <v>382.16</v>
      </c>
      <c r="I682">
        <v>381.89</v>
      </c>
      <c r="J682">
        <v>382.39</v>
      </c>
    </row>
    <row r="683" spans="1:10" x14ac:dyDescent="0.3">
      <c r="A683">
        <v>2008</v>
      </c>
      <c r="B683">
        <v>5</v>
      </c>
      <c r="C683">
        <v>39583</v>
      </c>
      <c r="D683">
        <v>2008.3715999999999</v>
      </c>
      <c r="E683">
        <v>381.8</v>
      </c>
      <c r="F683">
        <v>382.19</v>
      </c>
      <c r="G683">
        <v>381.9</v>
      </c>
      <c r="H683">
        <v>382.29</v>
      </c>
      <c r="I683">
        <v>381.8</v>
      </c>
      <c r="J683">
        <v>382.19</v>
      </c>
    </row>
    <row r="684" spans="1:10" x14ac:dyDescent="0.3">
      <c r="A684">
        <v>2008</v>
      </c>
      <c r="B684">
        <v>6</v>
      </c>
      <c r="C684">
        <v>39614</v>
      </c>
      <c r="D684">
        <v>2008.4563000000001</v>
      </c>
      <c r="E684">
        <v>382.09</v>
      </c>
      <c r="F684">
        <v>382.33</v>
      </c>
      <c r="G684">
        <v>382.18</v>
      </c>
      <c r="H684">
        <v>382.42</v>
      </c>
      <c r="I684">
        <v>382.09</v>
      </c>
      <c r="J684">
        <v>382.33</v>
      </c>
    </row>
    <row r="685" spans="1:10" x14ac:dyDescent="0.3">
      <c r="A685">
        <v>2008</v>
      </c>
      <c r="B685">
        <v>7</v>
      </c>
      <c r="C685">
        <v>39644</v>
      </c>
      <c r="D685">
        <v>2008.5382999999999</v>
      </c>
      <c r="E685">
        <v>382.56</v>
      </c>
      <c r="F685">
        <v>382.53</v>
      </c>
      <c r="G685">
        <v>382.58</v>
      </c>
      <c r="H685">
        <v>382.54</v>
      </c>
      <c r="I685">
        <v>382.56</v>
      </c>
      <c r="J685">
        <v>382.53</v>
      </c>
    </row>
    <row r="686" spans="1:10" x14ac:dyDescent="0.3">
      <c r="A686">
        <v>2008</v>
      </c>
      <c r="B686">
        <v>8</v>
      </c>
      <c r="C686">
        <v>39675</v>
      </c>
      <c r="D686">
        <v>2008.623</v>
      </c>
      <c r="E686">
        <v>383.05</v>
      </c>
      <c r="F686">
        <v>382.69</v>
      </c>
      <c r="G686">
        <v>383.03</v>
      </c>
      <c r="H686">
        <v>382.67</v>
      </c>
      <c r="I686">
        <v>383.05</v>
      </c>
      <c r="J686">
        <v>382.69</v>
      </c>
    </row>
    <row r="687" spans="1:10" x14ac:dyDescent="0.3">
      <c r="A687">
        <v>2008</v>
      </c>
      <c r="B687">
        <v>9</v>
      </c>
      <c r="C687">
        <v>39706</v>
      </c>
      <c r="D687">
        <v>2008.7076999999999</v>
      </c>
      <c r="E687">
        <v>383.36</v>
      </c>
      <c r="F687">
        <v>382.82</v>
      </c>
      <c r="G687">
        <v>383.34</v>
      </c>
      <c r="H687">
        <v>382.8</v>
      </c>
      <c r="I687">
        <v>383.36</v>
      </c>
      <c r="J687">
        <v>382.82</v>
      </c>
    </row>
    <row r="688" spans="1:10" x14ac:dyDescent="0.3">
      <c r="A688">
        <v>2008</v>
      </c>
      <c r="B688">
        <v>10</v>
      </c>
      <c r="C688">
        <v>39736</v>
      </c>
      <c r="D688">
        <v>2008.7896000000001</v>
      </c>
      <c r="E688">
        <v>383.27</v>
      </c>
      <c r="F688">
        <v>382.72</v>
      </c>
      <c r="G688">
        <v>383.48</v>
      </c>
      <c r="H688">
        <v>382.92</v>
      </c>
      <c r="I688">
        <v>383.27</v>
      </c>
      <c r="J688">
        <v>382.72</v>
      </c>
    </row>
    <row r="689" spans="1:10" x14ac:dyDescent="0.3">
      <c r="A689">
        <v>2008</v>
      </c>
      <c r="B689">
        <v>11</v>
      </c>
      <c r="C689">
        <v>39767</v>
      </c>
      <c r="D689">
        <v>2008.8742999999999</v>
      </c>
      <c r="E689">
        <v>383.36</v>
      </c>
      <c r="F689">
        <v>382.94</v>
      </c>
      <c r="G689">
        <v>383.47</v>
      </c>
      <c r="H689">
        <v>383.05</v>
      </c>
      <c r="I689">
        <v>383.36</v>
      </c>
      <c r="J689">
        <v>382.94</v>
      </c>
    </row>
    <row r="690" spans="1:10" x14ac:dyDescent="0.3">
      <c r="A690">
        <v>2008</v>
      </c>
      <c r="B690">
        <v>12</v>
      </c>
      <c r="C690">
        <v>39797</v>
      </c>
      <c r="D690">
        <v>2008.9563000000001</v>
      </c>
      <c r="E690">
        <v>383.32</v>
      </c>
      <c r="F690">
        <v>383.13</v>
      </c>
      <c r="G690">
        <v>383.36</v>
      </c>
      <c r="H690">
        <v>383.18</v>
      </c>
      <c r="I690">
        <v>383.32</v>
      </c>
      <c r="J690">
        <v>383.13</v>
      </c>
    </row>
    <row r="691" spans="1:10" x14ac:dyDescent="0.3">
      <c r="A691">
        <v>2009</v>
      </c>
      <c r="B691">
        <v>1</v>
      </c>
      <c r="C691">
        <v>39828</v>
      </c>
      <c r="D691">
        <v>2009.0410999999999</v>
      </c>
      <c r="E691">
        <v>383.35</v>
      </c>
      <c r="F691">
        <v>383.43</v>
      </c>
      <c r="G691">
        <v>383.22</v>
      </c>
      <c r="H691">
        <v>383.31</v>
      </c>
      <c r="I691">
        <v>383.35</v>
      </c>
      <c r="J691">
        <v>383.43</v>
      </c>
    </row>
    <row r="692" spans="1:10" x14ac:dyDescent="0.3">
      <c r="A692">
        <v>2009</v>
      </c>
      <c r="B692">
        <v>2</v>
      </c>
      <c r="C692">
        <v>39859</v>
      </c>
      <c r="D692">
        <v>2009.126</v>
      </c>
      <c r="E692">
        <v>383.09</v>
      </c>
      <c r="F692">
        <v>383.46</v>
      </c>
      <c r="G692">
        <v>383.07</v>
      </c>
      <c r="H692">
        <v>383.44</v>
      </c>
      <c r="I692">
        <v>383.09</v>
      </c>
      <c r="J692">
        <v>383.46</v>
      </c>
    </row>
    <row r="693" spans="1:10" x14ac:dyDescent="0.3">
      <c r="A693">
        <v>2009</v>
      </c>
      <c r="B693">
        <v>3</v>
      </c>
      <c r="C693">
        <v>39887</v>
      </c>
      <c r="D693">
        <v>2009.2027</v>
      </c>
      <c r="E693">
        <v>383.09</v>
      </c>
      <c r="F693">
        <v>383.61</v>
      </c>
      <c r="G693">
        <v>383.03</v>
      </c>
      <c r="H693">
        <v>383.56</v>
      </c>
      <c r="I693">
        <v>383.09</v>
      </c>
      <c r="J693">
        <v>383.61</v>
      </c>
    </row>
    <row r="694" spans="1:10" x14ac:dyDescent="0.3">
      <c r="A694">
        <v>2009</v>
      </c>
      <c r="B694">
        <v>4</v>
      </c>
      <c r="C694">
        <v>39918</v>
      </c>
      <c r="D694">
        <v>2009.2877000000001</v>
      </c>
      <c r="E694">
        <v>383.28</v>
      </c>
      <c r="F694">
        <v>383.78</v>
      </c>
      <c r="G694">
        <v>383.18</v>
      </c>
      <c r="H694">
        <v>383.68</v>
      </c>
      <c r="I694">
        <v>383.28</v>
      </c>
      <c r="J694">
        <v>383.78</v>
      </c>
    </row>
    <row r="695" spans="1:10" x14ac:dyDescent="0.3">
      <c r="A695">
        <v>2009</v>
      </c>
      <c r="B695">
        <v>5</v>
      </c>
      <c r="C695">
        <v>39948</v>
      </c>
      <c r="D695">
        <v>2009.3698999999999</v>
      </c>
      <c r="E695">
        <v>383.38</v>
      </c>
      <c r="F695">
        <v>383.78</v>
      </c>
      <c r="G695">
        <v>383.41</v>
      </c>
      <c r="H695">
        <v>383.8</v>
      </c>
      <c r="I695">
        <v>383.38</v>
      </c>
      <c r="J695">
        <v>383.78</v>
      </c>
    </row>
    <row r="696" spans="1:10" x14ac:dyDescent="0.3">
      <c r="A696">
        <v>2009</v>
      </c>
      <c r="B696">
        <v>6</v>
      </c>
      <c r="C696">
        <v>39979</v>
      </c>
      <c r="D696">
        <v>2009.4548</v>
      </c>
      <c r="E696">
        <v>383.71</v>
      </c>
      <c r="F696">
        <v>383.96</v>
      </c>
      <c r="G696">
        <v>383.68</v>
      </c>
      <c r="H696">
        <v>383.93</v>
      </c>
      <c r="I696">
        <v>383.71</v>
      </c>
      <c r="J696">
        <v>383.96</v>
      </c>
    </row>
    <row r="697" spans="1:10" x14ac:dyDescent="0.3">
      <c r="A697">
        <v>2009</v>
      </c>
      <c r="B697">
        <v>7</v>
      </c>
      <c r="C697">
        <v>40009</v>
      </c>
      <c r="D697">
        <v>2009.537</v>
      </c>
      <c r="E697">
        <v>384.17</v>
      </c>
      <c r="F697">
        <v>384.14</v>
      </c>
      <c r="G697">
        <v>384.08</v>
      </c>
      <c r="H697">
        <v>384.05</v>
      </c>
      <c r="I697">
        <v>384.17</v>
      </c>
      <c r="J697">
        <v>384.14</v>
      </c>
    </row>
    <row r="698" spans="1:10" x14ac:dyDescent="0.3">
      <c r="A698">
        <v>2009</v>
      </c>
      <c r="B698">
        <v>8</v>
      </c>
      <c r="C698">
        <v>40040</v>
      </c>
      <c r="D698">
        <v>2009.6219000000001</v>
      </c>
      <c r="E698">
        <v>384.52</v>
      </c>
      <c r="F698">
        <v>384.17</v>
      </c>
      <c r="G698">
        <v>384.53</v>
      </c>
      <c r="H698">
        <v>384.17</v>
      </c>
      <c r="I698">
        <v>384.52</v>
      </c>
      <c r="J698">
        <v>384.17</v>
      </c>
    </row>
    <row r="699" spans="1:10" x14ac:dyDescent="0.3">
      <c r="A699">
        <v>2009</v>
      </c>
      <c r="B699">
        <v>9</v>
      </c>
      <c r="C699">
        <v>40071</v>
      </c>
      <c r="D699">
        <v>2009.7067999999999</v>
      </c>
      <c r="E699">
        <v>384.82</v>
      </c>
      <c r="F699">
        <v>384.28</v>
      </c>
      <c r="G699">
        <v>384.84</v>
      </c>
      <c r="H699">
        <v>384.3</v>
      </c>
      <c r="I699">
        <v>384.82</v>
      </c>
      <c r="J699">
        <v>384.28</v>
      </c>
    </row>
    <row r="700" spans="1:10" x14ac:dyDescent="0.3">
      <c r="A700">
        <v>2009</v>
      </c>
      <c r="B700">
        <v>10</v>
      </c>
      <c r="C700">
        <v>40101</v>
      </c>
      <c r="D700">
        <v>2009.789</v>
      </c>
      <c r="E700">
        <v>385.02</v>
      </c>
      <c r="F700">
        <v>384.46</v>
      </c>
      <c r="G700">
        <v>384.99</v>
      </c>
      <c r="H700">
        <v>384.43</v>
      </c>
      <c r="I700">
        <v>385.02</v>
      </c>
      <c r="J700">
        <v>384.46</v>
      </c>
    </row>
    <row r="701" spans="1:10" x14ac:dyDescent="0.3">
      <c r="A701">
        <v>2009</v>
      </c>
      <c r="B701">
        <v>11</v>
      </c>
      <c r="C701">
        <v>40132</v>
      </c>
      <c r="D701">
        <v>2009.874</v>
      </c>
      <c r="E701">
        <v>384.97</v>
      </c>
      <c r="F701">
        <v>384.55</v>
      </c>
      <c r="G701">
        <v>385</v>
      </c>
      <c r="H701">
        <v>384.58</v>
      </c>
      <c r="I701">
        <v>384.97</v>
      </c>
      <c r="J701">
        <v>384.55</v>
      </c>
    </row>
    <row r="702" spans="1:10" x14ac:dyDescent="0.3">
      <c r="A702">
        <v>2009</v>
      </c>
      <c r="B702">
        <v>12</v>
      </c>
      <c r="C702">
        <v>40162</v>
      </c>
      <c r="D702">
        <v>2009.9562000000001</v>
      </c>
      <c r="E702">
        <v>384.86</v>
      </c>
      <c r="F702">
        <v>384.67</v>
      </c>
      <c r="G702">
        <v>384.91</v>
      </c>
      <c r="H702">
        <v>384.72</v>
      </c>
      <c r="I702">
        <v>384.86</v>
      </c>
      <c r="J702">
        <v>384.67</v>
      </c>
    </row>
    <row r="703" spans="1:10" x14ac:dyDescent="0.3">
      <c r="A703">
        <v>2010</v>
      </c>
      <c r="B703">
        <v>1</v>
      </c>
      <c r="C703">
        <v>40193</v>
      </c>
      <c r="D703">
        <v>2010.0410999999999</v>
      </c>
      <c r="E703">
        <v>384.9</v>
      </c>
      <c r="F703">
        <v>384.99</v>
      </c>
      <c r="G703">
        <v>384.79</v>
      </c>
      <c r="H703">
        <v>384.88</v>
      </c>
      <c r="I703">
        <v>384.9</v>
      </c>
      <c r="J703">
        <v>384.99</v>
      </c>
    </row>
    <row r="704" spans="1:10" x14ac:dyDescent="0.3">
      <c r="A704">
        <v>2010</v>
      </c>
      <c r="B704">
        <v>2</v>
      </c>
      <c r="C704">
        <v>40224</v>
      </c>
      <c r="D704">
        <v>2010.126</v>
      </c>
      <c r="E704">
        <v>384.57</v>
      </c>
      <c r="F704">
        <v>384.94</v>
      </c>
      <c r="G704">
        <v>384.68</v>
      </c>
      <c r="H704">
        <v>385.05</v>
      </c>
      <c r="I704">
        <v>384.57</v>
      </c>
      <c r="J704">
        <v>384.94</v>
      </c>
    </row>
    <row r="705" spans="1:10" x14ac:dyDescent="0.3">
      <c r="A705">
        <v>2010</v>
      </c>
      <c r="B705">
        <v>3</v>
      </c>
      <c r="C705">
        <v>40252</v>
      </c>
      <c r="D705">
        <v>2010.2027</v>
      </c>
      <c r="E705">
        <v>384.61</v>
      </c>
      <c r="F705">
        <v>385.14</v>
      </c>
      <c r="G705">
        <v>384.7</v>
      </c>
      <c r="H705">
        <v>385.22</v>
      </c>
      <c r="I705">
        <v>384.61</v>
      </c>
      <c r="J705">
        <v>385.14</v>
      </c>
    </row>
    <row r="706" spans="1:10" x14ac:dyDescent="0.3">
      <c r="A706">
        <v>2010</v>
      </c>
      <c r="B706">
        <v>4</v>
      </c>
      <c r="C706">
        <v>40283</v>
      </c>
      <c r="D706">
        <v>2010.2877000000001</v>
      </c>
      <c r="E706">
        <v>384.78</v>
      </c>
      <c r="F706">
        <v>385.28</v>
      </c>
      <c r="G706">
        <v>384.92</v>
      </c>
      <c r="H706">
        <v>385.42</v>
      </c>
      <c r="I706">
        <v>384.78</v>
      </c>
      <c r="J706">
        <v>385.28</v>
      </c>
    </row>
    <row r="707" spans="1:10" x14ac:dyDescent="0.3">
      <c r="A707">
        <v>2010</v>
      </c>
      <c r="B707">
        <v>5</v>
      </c>
      <c r="C707">
        <v>40313</v>
      </c>
      <c r="D707">
        <v>2010.3698999999999</v>
      </c>
      <c r="E707">
        <v>384.98</v>
      </c>
      <c r="F707">
        <v>385.37</v>
      </c>
      <c r="G707">
        <v>385.22</v>
      </c>
      <c r="H707">
        <v>385.62</v>
      </c>
      <c r="I707">
        <v>384.98</v>
      </c>
      <c r="J707">
        <v>385.37</v>
      </c>
    </row>
    <row r="708" spans="1:10" x14ac:dyDescent="0.3">
      <c r="A708">
        <v>2010</v>
      </c>
      <c r="B708">
        <v>6</v>
      </c>
      <c r="C708">
        <v>40344</v>
      </c>
      <c r="D708">
        <v>2010.4548</v>
      </c>
      <c r="E708">
        <v>385.49</v>
      </c>
      <c r="F708">
        <v>385.74</v>
      </c>
      <c r="G708">
        <v>385.59</v>
      </c>
      <c r="H708">
        <v>385.83</v>
      </c>
      <c r="I708">
        <v>385.49</v>
      </c>
      <c r="J708">
        <v>385.74</v>
      </c>
    </row>
    <row r="709" spans="1:10" x14ac:dyDescent="0.3">
      <c r="A709">
        <v>2010</v>
      </c>
      <c r="B709">
        <v>7</v>
      </c>
      <c r="C709">
        <v>40374</v>
      </c>
      <c r="D709">
        <v>2010.537</v>
      </c>
      <c r="E709">
        <v>386.2</v>
      </c>
      <c r="F709">
        <v>386.17</v>
      </c>
      <c r="G709">
        <v>386.08</v>
      </c>
      <c r="H709">
        <v>386.04</v>
      </c>
      <c r="I709">
        <v>386.2</v>
      </c>
      <c r="J709">
        <v>386.17</v>
      </c>
    </row>
    <row r="710" spans="1:10" x14ac:dyDescent="0.3">
      <c r="A710">
        <v>2010</v>
      </c>
      <c r="B710">
        <v>8</v>
      </c>
      <c r="C710">
        <v>40405</v>
      </c>
      <c r="D710">
        <v>2010.6219000000001</v>
      </c>
      <c r="E710">
        <v>386.82</v>
      </c>
      <c r="F710">
        <v>386.46</v>
      </c>
      <c r="G710">
        <v>386.61</v>
      </c>
      <c r="H710">
        <v>386.25</v>
      </c>
      <c r="I710">
        <v>386.82</v>
      </c>
      <c r="J710">
        <v>386.46</v>
      </c>
    </row>
    <row r="711" spans="1:10" x14ac:dyDescent="0.3">
      <c r="A711">
        <v>2010</v>
      </c>
      <c r="B711">
        <v>9</v>
      </c>
      <c r="C711">
        <v>40436</v>
      </c>
      <c r="D711">
        <v>2010.7067999999999</v>
      </c>
      <c r="E711">
        <v>387.3</v>
      </c>
      <c r="F711">
        <v>386.76</v>
      </c>
      <c r="G711">
        <v>386.99</v>
      </c>
      <c r="H711">
        <v>386.45</v>
      </c>
      <c r="I711">
        <v>387.3</v>
      </c>
      <c r="J711">
        <v>386.76</v>
      </c>
    </row>
    <row r="712" spans="1:10" x14ac:dyDescent="0.3">
      <c r="A712">
        <v>2010</v>
      </c>
      <c r="B712">
        <v>10</v>
      </c>
      <c r="C712">
        <v>40466</v>
      </c>
      <c r="D712">
        <v>2010.789</v>
      </c>
      <c r="E712">
        <v>387.3</v>
      </c>
      <c r="F712">
        <v>386.74</v>
      </c>
      <c r="G712">
        <v>387.19</v>
      </c>
      <c r="H712">
        <v>386.64</v>
      </c>
      <c r="I712">
        <v>387.3</v>
      </c>
      <c r="J712">
        <v>386.74</v>
      </c>
    </row>
    <row r="713" spans="1:10" x14ac:dyDescent="0.3">
      <c r="A713">
        <v>2010</v>
      </c>
      <c r="B713">
        <v>11</v>
      </c>
      <c r="C713">
        <v>40497</v>
      </c>
      <c r="D713">
        <v>2010.874</v>
      </c>
      <c r="E713">
        <v>387.15</v>
      </c>
      <c r="F713">
        <v>386.73</v>
      </c>
      <c r="G713">
        <v>387.23</v>
      </c>
      <c r="H713">
        <v>386.81</v>
      </c>
      <c r="I713">
        <v>387.15</v>
      </c>
      <c r="J713">
        <v>386.73</v>
      </c>
    </row>
    <row r="714" spans="1:10" x14ac:dyDescent="0.3">
      <c r="A714">
        <v>2010</v>
      </c>
      <c r="B714">
        <v>12</v>
      </c>
      <c r="C714">
        <v>40527</v>
      </c>
      <c r="D714">
        <v>2010.9562000000001</v>
      </c>
      <c r="E714">
        <v>387.19</v>
      </c>
      <c r="F714">
        <v>387.01</v>
      </c>
      <c r="G714">
        <v>387.15</v>
      </c>
      <c r="H714">
        <v>386.96</v>
      </c>
      <c r="I714">
        <v>387.19</v>
      </c>
      <c r="J714">
        <v>387.01</v>
      </c>
    </row>
    <row r="715" spans="1:10" x14ac:dyDescent="0.3">
      <c r="A715">
        <v>2011</v>
      </c>
      <c r="B715">
        <v>1</v>
      </c>
      <c r="C715">
        <v>40558</v>
      </c>
      <c r="D715">
        <v>2011.0410999999999</v>
      </c>
      <c r="E715">
        <v>387.12</v>
      </c>
      <c r="F715">
        <v>387.21</v>
      </c>
      <c r="G715">
        <v>387.02</v>
      </c>
      <c r="H715">
        <v>387.11</v>
      </c>
      <c r="I715">
        <v>387.12</v>
      </c>
      <c r="J715">
        <v>387.21</v>
      </c>
    </row>
    <row r="716" spans="1:10" x14ac:dyDescent="0.3">
      <c r="A716">
        <v>2011</v>
      </c>
      <c r="B716">
        <v>2</v>
      </c>
      <c r="C716">
        <v>40589</v>
      </c>
      <c r="D716">
        <v>2011.126</v>
      </c>
      <c r="E716">
        <v>387.23</v>
      </c>
      <c r="F716">
        <v>387.6</v>
      </c>
      <c r="G716">
        <v>386.88</v>
      </c>
      <c r="H716">
        <v>387.25</v>
      </c>
      <c r="I716">
        <v>387.23</v>
      </c>
      <c r="J716">
        <v>387.6</v>
      </c>
    </row>
    <row r="717" spans="1:10" x14ac:dyDescent="0.3">
      <c r="A717">
        <v>2011</v>
      </c>
      <c r="B717">
        <v>3</v>
      </c>
      <c r="C717">
        <v>40617</v>
      </c>
      <c r="D717">
        <v>2011.2027</v>
      </c>
      <c r="E717">
        <v>386.78</v>
      </c>
      <c r="F717">
        <v>387.31</v>
      </c>
      <c r="G717">
        <v>386.84</v>
      </c>
      <c r="H717">
        <v>387.37</v>
      </c>
      <c r="I717">
        <v>386.78</v>
      </c>
      <c r="J717">
        <v>387.31</v>
      </c>
    </row>
    <row r="718" spans="1:10" x14ac:dyDescent="0.3">
      <c r="A718">
        <v>2011</v>
      </c>
      <c r="B718">
        <v>4</v>
      </c>
      <c r="C718">
        <v>40648</v>
      </c>
      <c r="D718">
        <v>2011.2877000000001</v>
      </c>
      <c r="E718">
        <v>386.89</v>
      </c>
      <c r="F718">
        <v>387.4</v>
      </c>
      <c r="G718">
        <v>387</v>
      </c>
      <c r="H718">
        <v>387.5</v>
      </c>
      <c r="I718">
        <v>386.89</v>
      </c>
      <c r="J718">
        <v>387.4</v>
      </c>
    </row>
    <row r="719" spans="1:10" x14ac:dyDescent="0.3">
      <c r="A719">
        <v>2011</v>
      </c>
      <c r="B719">
        <v>5</v>
      </c>
      <c r="C719">
        <v>40678</v>
      </c>
      <c r="D719">
        <v>2011.3698999999999</v>
      </c>
      <c r="E719">
        <v>387.01</v>
      </c>
      <c r="F719">
        <v>387.41</v>
      </c>
      <c r="G719">
        <v>387.22</v>
      </c>
      <c r="H719">
        <v>387.62</v>
      </c>
      <c r="I719">
        <v>387.01</v>
      </c>
      <c r="J719">
        <v>387.41</v>
      </c>
    </row>
    <row r="720" spans="1:10" x14ac:dyDescent="0.3">
      <c r="A720">
        <v>2011</v>
      </c>
      <c r="B720">
        <v>6</v>
      </c>
      <c r="C720">
        <v>40709</v>
      </c>
      <c r="D720">
        <v>2011.4548</v>
      </c>
      <c r="E720">
        <v>387.42</v>
      </c>
      <c r="F720">
        <v>387.67</v>
      </c>
      <c r="G720">
        <v>387.5</v>
      </c>
      <c r="H720">
        <v>387.75</v>
      </c>
      <c r="I720">
        <v>387.42</v>
      </c>
      <c r="J720">
        <v>387.67</v>
      </c>
    </row>
    <row r="721" spans="1:10" x14ac:dyDescent="0.3">
      <c r="A721">
        <v>2011</v>
      </c>
      <c r="B721">
        <v>7</v>
      </c>
      <c r="C721">
        <v>40739</v>
      </c>
      <c r="D721">
        <v>2011.537</v>
      </c>
      <c r="E721">
        <v>387.78</v>
      </c>
      <c r="F721">
        <v>387.75</v>
      </c>
      <c r="G721">
        <v>387.92</v>
      </c>
      <c r="H721">
        <v>387.88</v>
      </c>
      <c r="I721">
        <v>387.78</v>
      </c>
      <c r="J721">
        <v>387.75</v>
      </c>
    </row>
    <row r="722" spans="1:10" x14ac:dyDescent="0.3">
      <c r="A722">
        <v>2011</v>
      </c>
      <c r="B722">
        <v>8</v>
      </c>
      <c r="C722">
        <v>40770</v>
      </c>
      <c r="D722">
        <v>2011.6219000000001</v>
      </c>
      <c r="E722">
        <v>388.38</v>
      </c>
      <c r="F722">
        <v>388.02</v>
      </c>
      <c r="G722">
        <v>388.38</v>
      </c>
      <c r="H722">
        <v>388.03</v>
      </c>
      <c r="I722">
        <v>388.38</v>
      </c>
      <c r="J722">
        <v>388.02</v>
      </c>
    </row>
    <row r="723" spans="1:10" x14ac:dyDescent="0.3">
      <c r="A723">
        <v>2011</v>
      </c>
      <c r="B723">
        <v>9</v>
      </c>
      <c r="C723">
        <v>40801</v>
      </c>
      <c r="D723">
        <v>2011.7067999999999</v>
      </c>
      <c r="E723">
        <v>388.68</v>
      </c>
      <c r="F723">
        <v>388.14</v>
      </c>
      <c r="G723">
        <v>388.72</v>
      </c>
      <c r="H723">
        <v>388.18</v>
      </c>
      <c r="I723">
        <v>388.68</v>
      </c>
      <c r="J723">
        <v>388.14</v>
      </c>
    </row>
    <row r="724" spans="1:10" x14ac:dyDescent="0.3">
      <c r="A724">
        <v>2011</v>
      </c>
      <c r="B724">
        <v>10</v>
      </c>
      <c r="C724">
        <v>40831</v>
      </c>
      <c r="D724">
        <v>2011.789</v>
      </c>
      <c r="E724">
        <v>388.98</v>
      </c>
      <c r="F724">
        <v>388.42</v>
      </c>
      <c r="G724">
        <v>388.88</v>
      </c>
      <c r="H724">
        <v>388.33</v>
      </c>
      <c r="I724">
        <v>388.98</v>
      </c>
      <c r="J724">
        <v>388.42</v>
      </c>
    </row>
    <row r="725" spans="1:10" x14ac:dyDescent="0.3">
      <c r="A725">
        <v>2011</v>
      </c>
      <c r="B725">
        <v>11</v>
      </c>
      <c r="C725">
        <v>40862</v>
      </c>
      <c r="D725">
        <v>2011.874</v>
      </c>
      <c r="E725">
        <v>389</v>
      </c>
      <c r="F725">
        <v>388.57</v>
      </c>
      <c r="G725">
        <v>388.91</v>
      </c>
      <c r="H725">
        <v>388.49</v>
      </c>
      <c r="I725">
        <v>389</v>
      </c>
      <c r="J725">
        <v>388.57</v>
      </c>
    </row>
    <row r="726" spans="1:10" x14ac:dyDescent="0.3">
      <c r="A726">
        <v>2011</v>
      </c>
      <c r="B726">
        <v>12</v>
      </c>
      <c r="C726">
        <v>40892</v>
      </c>
      <c r="D726">
        <v>2011.9562000000001</v>
      </c>
      <c r="E726">
        <v>388.6</v>
      </c>
      <c r="F726">
        <v>388.42</v>
      </c>
      <c r="G726">
        <v>388.83</v>
      </c>
      <c r="H726">
        <v>388.64</v>
      </c>
      <c r="I726">
        <v>388.6</v>
      </c>
      <c r="J726">
        <v>388.42</v>
      </c>
    </row>
    <row r="727" spans="1:10" x14ac:dyDescent="0.3">
      <c r="A727">
        <v>2012</v>
      </c>
      <c r="B727">
        <v>1</v>
      </c>
      <c r="C727">
        <v>40923</v>
      </c>
      <c r="D727">
        <v>2012.0409999999999</v>
      </c>
      <c r="E727">
        <v>388.86</v>
      </c>
      <c r="F727">
        <v>388.95</v>
      </c>
      <c r="G727">
        <v>388.73</v>
      </c>
      <c r="H727">
        <v>388.82</v>
      </c>
      <c r="I727">
        <v>388.86</v>
      </c>
      <c r="J727">
        <v>388.95</v>
      </c>
    </row>
    <row r="728" spans="1:10" x14ac:dyDescent="0.3">
      <c r="A728">
        <v>2012</v>
      </c>
      <c r="B728">
        <v>2</v>
      </c>
      <c r="C728">
        <v>40954</v>
      </c>
      <c r="D728">
        <v>2012.1257000000001</v>
      </c>
      <c r="E728">
        <v>388.39</v>
      </c>
      <c r="F728">
        <v>388.76</v>
      </c>
      <c r="G728">
        <v>388.62</v>
      </c>
      <c r="H728">
        <v>388.99</v>
      </c>
      <c r="I728">
        <v>388.39</v>
      </c>
      <c r="J728">
        <v>388.76</v>
      </c>
    </row>
    <row r="729" spans="1:10" x14ac:dyDescent="0.3">
      <c r="A729">
        <v>2012</v>
      </c>
      <c r="B729">
        <v>3</v>
      </c>
      <c r="C729">
        <v>40983</v>
      </c>
      <c r="D729">
        <v>2012.2049</v>
      </c>
      <c r="E729">
        <v>388.7</v>
      </c>
      <c r="F729">
        <v>389.23</v>
      </c>
      <c r="G729">
        <v>388.64</v>
      </c>
      <c r="H729">
        <v>389.17</v>
      </c>
      <c r="I729">
        <v>388.7</v>
      </c>
      <c r="J729">
        <v>389.23</v>
      </c>
    </row>
    <row r="730" spans="1:10" x14ac:dyDescent="0.3">
      <c r="A730">
        <v>2012</v>
      </c>
      <c r="B730">
        <v>4</v>
      </c>
      <c r="C730">
        <v>41014</v>
      </c>
      <c r="D730">
        <v>2012.2896000000001</v>
      </c>
      <c r="E730">
        <v>388.8</v>
      </c>
      <c r="F730">
        <v>389.3</v>
      </c>
      <c r="G730">
        <v>388.87</v>
      </c>
      <c r="H730">
        <v>389.37</v>
      </c>
      <c r="I730">
        <v>388.8</v>
      </c>
      <c r="J730">
        <v>389.3</v>
      </c>
    </row>
    <row r="731" spans="1:10" x14ac:dyDescent="0.3">
      <c r="A731">
        <v>2012</v>
      </c>
      <c r="B731">
        <v>5</v>
      </c>
      <c r="C731">
        <v>41044</v>
      </c>
      <c r="D731">
        <v>2012.3715999999999</v>
      </c>
      <c r="E731">
        <v>389.11</v>
      </c>
      <c r="F731">
        <v>389.51</v>
      </c>
      <c r="G731">
        <v>389.17</v>
      </c>
      <c r="H731">
        <v>389.56</v>
      </c>
      <c r="I731">
        <v>389.11</v>
      </c>
      <c r="J731">
        <v>389.51</v>
      </c>
    </row>
    <row r="732" spans="1:10" x14ac:dyDescent="0.3">
      <c r="A732">
        <v>2012</v>
      </c>
      <c r="B732">
        <v>6</v>
      </c>
      <c r="C732">
        <v>41075</v>
      </c>
      <c r="D732">
        <v>2012.4563000000001</v>
      </c>
      <c r="E732">
        <v>389.37</v>
      </c>
      <c r="F732">
        <v>389.61</v>
      </c>
      <c r="G732">
        <v>389.53</v>
      </c>
      <c r="H732">
        <v>389.78</v>
      </c>
      <c r="I732">
        <v>389.37</v>
      </c>
      <c r="J732">
        <v>389.61</v>
      </c>
    </row>
    <row r="733" spans="1:10" x14ac:dyDescent="0.3">
      <c r="A733">
        <v>2012</v>
      </c>
      <c r="B733">
        <v>7</v>
      </c>
      <c r="C733">
        <v>41105</v>
      </c>
      <c r="D733">
        <v>2012.5382999999999</v>
      </c>
      <c r="E733">
        <v>390.12</v>
      </c>
      <c r="F733">
        <v>390.08</v>
      </c>
      <c r="G733">
        <v>390.03</v>
      </c>
      <c r="H733">
        <v>389.99</v>
      </c>
      <c r="I733">
        <v>390.12</v>
      </c>
      <c r="J733">
        <v>390.08</v>
      </c>
    </row>
    <row r="734" spans="1:10" x14ac:dyDescent="0.3">
      <c r="A734">
        <v>2012</v>
      </c>
      <c r="B734">
        <v>8</v>
      </c>
      <c r="C734">
        <v>41136</v>
      </c>
      <c r="D734">
        <v>2012.623</v>
      </c>
      <c r="E734">
        <v>390.83</v>
      </c>
      <c r="F734">
        <v>390.47</v>
      </c>
      <c r="G734">
        <v>390.58</v>
      </c>
      <c r="H734">
        <v>390.21</v>
      </c>
      <c r="I734">
        <v>390.83</v>
      </c>
      <c r="J734">
        <v>390.47</v>
      </c>
    </row>
    <row r="735" spans="1:10" x14ac:dyDescent="0.3">
      <c r="A735">
        <v>2012</v>
      </c>
      <c r="B735">
        <v>9</v>
      </c>
      <c r="C735">
        <v>41167</v>
      </c>
      <c r="D735">
        <v>2012.7076999999999</v>
      </c>
      <c r="E735">
        <v>391.07</v>
      </c>
      <c r="F735">
        <v>390.53</v>
      </c>
      <c r="G735">
        <v>390.98</v>
      </c>
      <c r="H735">
        <v>390.44</v>
      </c>
      <c r="I735">
        <v>391.07</v>
      </c>
      <c r="J735">
        <v>390.53</v>
      </c>
    </row>
    <row r="736" spans="1:10" x14ac:dyDescent="0.3">
      <c r="A736">
        <v>2012</v>
      </c>
      <c r="B736">
        <v>10</v>
      </c>
      <c r="C736">
        <v>41197</v>
      </c>
      <c r="D736">
        <v>2012.7896000000001</v>
      </c>
      <c r="E736">
        <v>391.25</v>
      </c>
      <c r="F736">
        <v>390.69</v>
      </c>
      <c r="G736">
        <v>391.22</v>
      </c>
      <c r="H736">
        <v>390.66</v>
      </c>
      <c r="I736">
        <v>391.25</v>
      </c>
      <c r="J736">
        <v>390.69</v>
      </c>
    </row>
    <row r="737" spans="1:10" x14ac:dyDescent="0.3">
      <c r="A737">
        <v>2012</v>
      </c>
      <c r="B737">
        <v>11</v>
      </c>
      <c r="C737">
        <v>41228</v>
      </c>
      <c r="D737">
        <v>2012.8742999999999</v>
      </c>
      <c r="E737">
        <v>391.13</v>
      </c>
      <c r="F737">
        <v>390.71</v>
      </c>
      <c r="G737">
        <v>391.31</v>
      </c>
      <c r="H737">
        <v>390.89</v>
      </c>
      <c r="I737">
        <v>391.13</v>
      </c>
      <c r="J737">
        <v>390.71</v>
      </c>
    </row>
    <row r="738" spans="1:10" x14ac:dyDescent="0.3">
      <c r="A738">
        <v>2012</v>
      </c>
      <c r="B738">
        <v>12</v>
      </c>
      <c r="C738">
        <v>41258</v>
      </c>
      <c r="D738">
        <v>2012.9563000000001</v>
      </c>
      <c r="E738">
        <v>391.32</v>
      </c>
      <c r="F738">
        <v>391.14</v>
      </c>
      <c r="G738">
        <v>391.31</v>
      </c>
      <c r="H738">
        <v>391.12</v>
      </c>
      <c r="I738">
        <v>391.32</v>
      </c>
      <c r="J738">
        <v>391.14</v>
      </c>
    </row>
    <row r="739" spans="1:10" x14ac:dyDescent="0.3">
      <c r="A739">
        <v>2013</v>
      </c>
      <c r="B739">
        <v>1</v>
      </c>
      <c r="C739">
        <v>41289</v>
      </c>
      <c r="D739">
        <v>2013.0410999999999</v>
      </c>
      <c r="E739">
        <v>391.14</v>
      </c>
      <c r="F739">
        <v>391.23</v>
      </c>
      <c r="G739">
        <v>391.28</v>
      </c>
      <c r="H739">
        <v>391.37</v>
      </c>
      <c r="I739">
        <v>391.14</v>
      </c>
      <c r="J739">
        <v>391.23</v>
      </c>
    </row>
    <row r="740" spans="1:10" x14ac:dyDescent="0.3">
      <c r="A740">
        <v>2013</v>
      </c>
      <c r="B740">
        <v>2</v>
      </c>
      <c r="C740">
        <v>41320</v>
      </c>
      <c r="D740">
        <v>2013.126</v>
      </c>
      <c r="E740">
        <v>391.16</v>
      </c>
      <c r="F740">
        <v>391.53</v>
      </c>
      <c r="G740">
        <v>391.24</v>
      </c>
      <c r="H740">
        <v>391.62</v>
      </c>
      <c r="I740">
        <v>391.16</v>
      </c>
      <c r="J740">
        <v>391.53</v>
      </c>
    </row>
    <row r="741" spans="1:10" x14ac:dyDescent="0.3">
      <c r="A741">
        <v>2013</v>
      </c>
      <c r="B741">
        <v>3</v>
      </c>
      <c r="C741">
        <v>41348</v>
      </c>
      <c r="D741">
        <v>2013.2027</v>
      </c>
      <c r="E741">
        <v>391.08</v>
      </c>
      <c r="F741">
        <v>391.61</v>
      </c>
      <c r="G741">
        <v>391.32</v>
      </c>
      <c r="H741">
        <v>391.85</v>
      </c>
      <c r="I741">
        <v>391.08</v>
      </c>
      <c r="J741">
        <v>391.61</v>
      </c>
    </row>
    <row r="742" spans="1:10" x14ac:dyDescent="0.3">
      <c r="A742">
        <v>2013</v>
      </c>
      <c r="B742">
        <v>4</v>
      </c>
      <c r="C742">
        <v>41379</v>
      </c>
      <c r="D742">
        <v>2013.2877000000001</v>
      </c>
      <c r="E742">
        <v>391.5</v>
      </c>
      <c r="F742">
        <v>392</v>
      </c>
      <c r="G742">
        <v>391.6</v>
      </c>
      <c r="H742">
        <v>392.1</v>
      </c>
      <c r="I742">
        <v>391.5</v>
      </c>
      <c r="J742">
        <v>392</v>
      </c>
    </row>
    <row r="743" spans="1:10" x14ac:dyDescent="0.3">
      <c r="A743">
        <v>2013</v>
      </c>
      <c r="B743">
        <v>5</v>
      </c>
      <c r="C743">
        <v>41409</v>
      </c>
      <c r="D743">
        <v>2013.3698999999999</v>
      </c>
      <c r="E743">
        <v>392.1</v>
      </c>
      <c r="F743">
        <v>392.5</v>
      </c>
      <c r="G743">
        <v>391.95</v>
      </c>
      <c r="H743">
        <v>392.35</v>
      </c>
      <c r="I743">
        <v>392.1</v>
      </c>
      <c r="J743">
        <v>392.5</v>
      </c>
    </row>
    <row r="744" spans="1:10" x14ac:dyDescent="0.3">
      <c r="A744">
        <v>2013</v>
      </c>
      <c r="B744">
        <v>6</v>
      </c>
      <c r="C744">
        <v>41440</v>
      </c>
      <c r="D744">
        <v>2013.4548</v>
      </c>
      <c r="E744">
        <v>392.57</v>
      </c>
      <c r="F744">
        <v>392.82</v>
      </c>
      <c r="G744">
        <v>392.34</v>
      </c>
      <c r="H744">
        <v>392.59</v>
      </c>
      <c r="I744">
        <v>392.57</v>
      </c>
      <c r="J744">
        <v>392.82</v>
      </c>
    </row>
    <row r="745" spans="1:10" x14ac:dyDescent="0.3">
      <c r="A745">
        <v>2013</v>
      </c>
      <c r="B745">
        <v>7</v>
      </c>
      <c r="C745">
        <v>41470</v>
      </c>
      <c r="D745">
        <v>2013.537</v>
      </c>
      <c r="E745">
        <v>393.12</v>
      </c>
      <c r="F745">
        <v>393.08</v>
      </c>
      <c r="G745">
        <v>392.84</v>
      </c>
      <c r="H745">
        <v>392.81</v>
      </c>
      <c r="I745">
        <v>393.12</v>
      </c>
      <c r="J745">
        <v>393.08</v>
      </c>
    </row>
    <row r="746" spans="1:10" x14ac:dyDescent="0.3">
      <c r="A746">
        <v>2013</v>
      </c>
      <c r="B746">
        <v>8</v>
      </c>
      <c r="C746">
        <v>41501</v>
      </c>
      <c r="D746">
        <v>2013.6219000000001</v>
      </c>
      <c r="E746">
        <v>393.68</v>
      </c>
      <c r="F746">
        <v>393.32</v>
      </c>
      <c r="G746">
        <v>393.38</v>
      </c>
      <c r="H746">
        <v>393.02</v>
      </c>
      <c r="I746">
        <v>393.68</v>
      </c>
      <c r="J746">
        <v>393.32</v>
      </c>
    </row>
    <row r="747" spans="1:10" x14ac:dyDescent="0.3">
      <c r="A747">
        <v>2013</v>
      </c>
      <c r="B747">
        <v>9</v>
      </c>
      <c r="C747">
        <v>41532</v>
      </c>
      <c r="D747">
        <v>2013.7067999999999</v>
      </c>
      <c r="E747">
        <v>393.86</v>
      </c>
      <c r="F747">
        <v>393.32</v>
      </c>
      <c r="G747">
        <v>393.76</v>
      </c>
      <c r="H747">
        <v>393.22</v>
      </c>
      <c r="I747">
        <v>393.86</v>
      </c>
      <c r="J747">
        <v>393.32</v>
      </c>
    </row>
    <row r="748" spans="1:10" x14ac:dyDescent="0.3">
      <c r="A748">
        <v>2013</v>
      </c>
      <c r="B748">
        <v>10</v>
      </c>
      <c r="C748">
        <v>41562</v>
      </c>
      <c r="D748">
        <v>2013.789</v>
      </c>
      <c r="E748">
        <v>393.82</v>
      </c>
      <c r="F748">
        <v>393.26</v>
      </c>
      <c r="G748">
        <v>393.95</v>
      </c>
      <c r="H748">
        <v>393.39</v>
      </c>
      <c r="I748">
        <v>393.82</v>
      </c>
      <c r="J748">
        <v>393.26</v>
      </c>
    </row>
    <row r="749" spans="1:10" x14ac:dyDescent="0.3">
      <c r="A749">
        <v>2013</v>
      </c>
      <c r="B749">
        <v>11</v>
      </c>
      <c r="C749">
        <v>41593</v>
      </c>
      <c r="D749">
        <v>2013.874</v>
      </c>
      <c r="E749">
        <v>393.81</v>
      </c>
      <c r="F749">
        <v>393.38</v>
      </c>
      <c r="G749">
        <v>393.99</v>
      </c>
      <c r="H749">
        <v>393.57</v>
      </c>
      <c r="I749">
        <v>393.81</v>
      </c>
      <c r="J749">
        <v>393.38</v>
      </c>
    </row>
    <row r="750" spans="1:10" x14ac:dyDescent="0.3">
      <c r="A750">
        <v>2013</v>
      </c>
      <c r="B750">
        <v>12</v>
      </c>
      <c r="C750">
        <v>41623</v>
      </c>
      <c r="D750">
        <v>2013.9562000000001</v>
      </c>
      <c r="E750">
        <v>393.92</v>
      </c>
      <c r="F750">
        <v>393.74</v>
      </c>
      <c r="G750">
        <v>393.91</v>
      </c>
      <c r="H750">
        <v>393.73</v>
      </c>
      <c r="I750">
        <v>393.92</v>
      </c>
      <c r="J750">
        <v>393.74</v>
      </c>
    </row>
    <row r="751" spans="1:10" x14ac:dyDescent="0.3">
      <c r="A751">
        <v>2014</v>
      </c>
      <c r="B751">
        <v>1</v>
      </c>
      <c r="C751">
        <v>41654</v>
      </c>
      <c r="D751">
        <v>2014.0410999999999</v>
      </c>
      <c r="E751">
        <v>393.91</v>
      </c>
      <c r="F751">
        <v>394</v>
      </c>
      <c r="G751">
        <v>393.79</v>
      </c>
      <c r="H751">
        <v>393.88</v>
      </c>
      <c r="I751">
        <v>393.91</v>
      </c>
      <c r="J751">
        <v>394</v>
      </c>
    </row>
    <row r="752" spans="1:10" x14ac:dyDescent="0.3">
      <c r="A752">
        <v>2014</v>
      </c>
      <c r="B752">
        <v>2</v>
      </c>
      <c r="C752">
        <v>41685</v>
      </c>
      <c r="D752">
        <v>2014.126</v>
      </c>
      <c r="E752">
        <v>393.69</v>
      </c>
      <c r="F752">
        <v>394.07</v>
      </c>
      <c r="G752">
        <v>393.66</v>
      </c>
      <c r="H752">
        <v>394.03</v>
      </c>
      <c r="I752">
        <v>393.69</v>
      </c>
      <c r="J752">
        <v>394.07</v>
      </c>
    </row>
    <row r="753" spans="1:10" x14ac:dyDescent="0.3">
      <c r="A753">
        <v>2014</v>
      </c>
      <c r="B753">
        <v>3</v>
      </c>
      <c r="C753">
        <v>41713</v>
      </c>
      <c r="D753">
        <v>2014.2027</v>
      </c>
      <c r="E753">
        <v>393.58</v>
      </c>
      <c r="F753">
        <v>394.11</v>
      </c>
      <c r="G753">
        <v>393.63</v>
      </c>
      <c r="H753">
        <v>394.16</v>
      </c>
      <c r="I753">
        <v>393.58</v>
      </c>
      <c r="J753">
        <v>394.11</v>
      </c>
    </row>
    <row r="754" spans="1:10" x14ac:dyDescent="0.3">
      <c r="A754">
        <v>2014</v>
      </c>
      <c r="B754">
        <v>4</v>
      </c>
      <c r="C754">
        <v>41744</v>
      </c>
      <c r="D754">
        <v>2014.2877000000001</v>
      </c>
      <c r="E754">
        <v>393.71</v>
      </c>
      <c r="F754">
        <v>394.22</v>
      </c>
      <c r="G754">
        <v>393.8</v>
      </c>
      <c r="H754">
        <v>394.31</v>
      </c>
      <c r="I754">
        <v>393.71</v>
      </c>
      <c r="J754">
        <v>394.22</v>
      </c>
    </row>
    <row r="755" spans="1:10" x14ac:dyDescent="0.3">
      <c r="A755">
        <v>2014</v>
      </c>
      <c r="B755">
        <v>5</v>
      </c>
      <c r="C755">
        <v>41774</v>
      </c>
      <c r="D755">
        <v>2014.3698999999999</v>
      </c>
      <c r="E755">
        <v>394.03</v>
      </c>
      <c r="F755">
        <v>394.43</v>
      </c>
      <c r="G755">
        <v>394.05</v>
      </c>
      <c r="H755">
        <v>394.45</v>
      </c>
      <c r="I755">
        <v>394.03</v>
      </c>
      <c r="J755">
        <v>394.43</v>
      </c>
    </row>
    <row r="756" spans="1:10" x14ac:dyDescent="0.3">
      <c r="A756">
        <v>2014</v>
      </c>
      <c r="B756">
        <v>6</v>
      </c>
      <c r="C756">
        <v>41805</v>
      </c>
      <c r="D756">
        <v>2014.4548</v>
      </c>
      <c r="E756">
        <v>394.24</v>
      </c>
      <c r="F756">
        <v>394.49</v>
      </c>
      <c r="G756">
        <v>394.34</v>
      </c>
      <c r="H756">
        <v>394.59</v>
      </c>
      <c r="I756">
        <v>394.24</v>
      </c>
      <c r="J756">
        <v>394.49</v>
      </c>
    </row>
    <row r="757" spans="1:10" x14ac:dyDescent="0.3">
      <c r="A757">
        <v>2014</v>
      </c>
      <c r="B757">
        <v>7</v>
      </c>
      <c r="C757">
        <v>41835</v>
      </c>
      <c r="D757">
        <v>2014.537</v>
      </c>
      <c r="E757">
        <v>394.74</v>
      </c>
      <c r="F757">
        <v>394.7</v>
      </c>
      <c r="G757">
        <v>394.76</v>
      </c>
      <c r="H757">
        <v>394.73</v>
      </c>
      <c r="I757">
        <v>394.74</v>
      </c>
      <c r="J757">
        <v>394.7</v>
      </c>
    </row>
    <row r="758" spans="1:10" x14ac:dyDescent="0.3">
      <c r="A758">
        <v>2014</v>
      </c>
      <c r="B758">
        <v>8</v>
      </c>
      <c r="C758">
        <v>41866</v>
      </c>
      <c r="D758">
        <v>2014.6219000000001</v>
      </c>
      <c r="E758">
        <v>395.25</v>
      </c>
      <c r="F758">
        <v>394.89</v>
      </c>
      <c r="G758">
        <v>395.24</v>
      </c>
      <c r="H758">
        <v>394.88</v>
      </c>
      <c r="I758">
        <v>395.25</v>
      </c>
      <c r="J758">
        <v>394.89</v>
      </c>
    </row>
    <row r="759" spans="1:10" x14ac:dyDescent="0.3">
      <c r="A759">
        <v>2014</v>
      </c>
      <c r="B759">
        <v>9</v>
      </c>
      <c r="C759">
        <v>41897</v>
      </c>
      <c r="D759">
        <v>2014.7067999999999</v>
      </c>
      <c r="E759">
        <v>395.56</v>
      </c>
      <c r="F759">
        <v>395.02</v>
      </c>
      <c r="G759">
        <v>395.57</v>
      </c>
      <c r="H759">
        <v>395.03</v>
      </c>
      <c r="I759">
        <v>395.56</v>
      </c>
      <c r="J759">
        <v>395.02</v>
      </c>
    </row>
    <row r="760" spans="1:10" x14ac:dyDescent="0.3">
      <c r="A760">
        <v>2014</v>
      </c>
      <c r="B760">
        <v>10</v>
      </c>
      <c r="C760">
        <v>41927</v>
      </c>
      <c r="D760">
        <v>2014.789</v>
      </c>
      <c r="E760">
        <v>395.69</v>
      </c>
      <c r="F760">
        <v>395.12</v>
      </c>
      <c r="G760">
        <v>395.74</v>
      </c>
      <c r="H760">
        <v>395.18</v>
      </c>
      <c r="I760">
        <v>395.69</v>
      </c>
      <c r="J760">
        <v>395.12</v>
      </c>
    </row>
    <row r="761" spans="1:10" x14ac:dyDescent="0.3">
      <c r="A761">
        <v>2014</v>
      </c>
      <c r="B761">
        <v>11</v>
      </c>
      <c r="C761">
        <v>41958</v>
      </c>
      <c r="D761">
        <v>2014.874</v>
      </c>
      <c r="E761">
        <v>395.62</v>
      </c>
      <c r="F761">
        <v>395.2</v>
      </c>
      <c r="G761">
        <v>395.76</v>
      </c>
      <c r="H761">
        <v>395.34</v>
      </c>
      <c r="I761">
        <v>395.62</v>
      </c>
      <c r="J761">
        <v>395.2</v>
      </c>
    </row>
    <row r="762" spans="1:10" x14ac:dyDescent="0.3">
      <c r="A762">
        <v>2014</v>
      </c>
      <c r="B762">
        <v>12</v>
      </c>
      <c r="C762">
        <v>41988</v>
      </c>
      <c r="D762">
        <v>2014.9562000000001</v>
      </c>
      <c r="E762">
        <v>395.64</v>
      </c>
      <c r="F762">
        <v>395.45</v>
      </c>
      <c r="G762">
        <v>395.68</v>
      </c>
      <c r="H762">
        <v>395.5</v>
      </c>
      <c r="I762">
        <v>395.64</v>
      </c>
      <c r="J762">
        <v>395.45</v>
      </c>
    </row>
    <row r="763" spans="1:10" x14ac:dyDescent="0.3">
      <c r="A763">
        <v>2015</v>
      </c>
      <c r="B763">
        <v>1</v>
      </c>
      <c r="C763">
        <v>42019</v>
      </c>
      <c r="D763">
        <v>2015.0410999999999</v>
      </c>
      <c r="E763">
        <v>395.69</v>
      </c>
      <c r="F763">
        <v>395.78</v>
      </c>
      <c r="G763">
        <v>395.57</v>
      </c>
      <c r="H763">
        <v>395.66</v>
      </c>
      <c r="I763">
        <v>395.69</v>
      </c>
      <c r="J763">
        <v>395.78</v>
      </c>
    </row>
    <row r="764" spans="1:10" x14ac:dyDescent="0.3">
      <c r="A764">
        <v>2015</v>
      </c>
      <c r="B764">
        <v>2</v>
      </c>
      <c r="C764">
        <v>42050</v>
      </c>
      <c r="D764">
        <v>2015.126</v>
      </c>
      <c r="E764">
        <v>395.5</v>
      </c>
      <c r="F764">
        <v>395.88</v>
      </c>
      <c r="G764">
        <v>-99.99</v>
      </c>
      <c r="H764">
        <v>-99.99</v>
      </c>
      <c r="I764">
        <v>395.5</v>
      </c>
      <c r="J764">
        <v>395.88</v>
      </c>
    </row>
    <row r="765" spans="1:10" x14ac:dyDescent="0.3">
      <c r="A765">
        <v>2015</v>
      </c>
      <c r="B765">
        <v>3</v>
      </c>
      <c r="C765">
        <v>42078</v>
      </c>
      <c r="D765">
        <v>2015.2027</v>
      </c>
      <c r="E765">
        <v>-99.99</v>
      </c>
      <c r="F765">
        <v>-99.99</v>
      </c>
      <c r="G765">
        <v>-99.99</v>
      </c>
      <c r="H765">
        <v>-99.99</v>
      </c>
      <c r="I765">
        <v>-99.99</v>
      </c>
      <c r="J765">
        <v>-99.99</v>
      </c>
    </row>
    <row r="766" spans="1:10" x14ac:dyDescent="0.3">
      <c r="A766">
        <v>2015</v>
      </c>
      <c r="B766">
        <v>4</v>
      </c>
      <c r="C766">
        <v>42109</v>
      </c>
      <c r="D766">
        <v>2015.2877000000001</v>
      </c>
      <c r="E766">
        <v>-99.99</v>
      </c>
      <c r="F766">
        <v>-99.99</v>
      </c>
      <c r="G766">
        <v>-99.99</v>
      </c>
      <c r="H766">
        <v>-99.99</v>
      </c>
      <c r="I766">
        <v>-99.99</v>
      </c>
      <c r="J766">
        <v>-99.99</v>
      </c>
    </row>
    <row r="767" spans="1:10" x14ac:dyDescent="0.3">
      <c r="A767">
        <v>2015</v>
      </c>
      <c r="B767">
        <v>5</v>
      </c>
      <c r="C767">
        <v>42139</v>
      </c>
      <c r="D767">
        <v>2015.3698999999999</v>
      </c>
      <c r="E767">
        <v>-99.99</v>
      </c>
      <c r="F767">
        <v>-99.99</v>
      </c>
      <c r="G767">
        <v>-99.99</v>
      </c>
      <c r="H767">
        <v>-99.99</v>
      </c>
      <c r="I767">
        <v>-99.99</v>
      </c>
      <c r="J767">
        <v>-99.99</v>
      </c>
    </row>
    <row r="768" spans="1:10" x14ac:dyDescent="0.3">
      <c r="A768">
        <v>2015</v>
      </c>
      <c r="B768">
        <v>6</v>
      </c>
      <c r="C768">
        <v>42170</v>
      </c>
      <c r="D768">
        <v>2015.4548</v>
      </c>
      <c r="E768">
        <v>-99.99</v>
      </c>
      <c r="F768">
        <v>-99.99</v>
      </c>
      <c r="G768">
        <v>-99.99</v>
      </c>
      <c r="H768">
        <v>-99.99</v>
      </c>
      <c r="I768">
        <v>-99.99</v>
      </c>
      <c r="J768">
        <v>-99.99</v>
      </c>
    </row>
    <row r="769" spans="1:10" x14ac:dyDescent="0.3">
      <c r="A769">
        <v>2015</v>
      </c>
      <c r="B769">
        <v>7</v>
      </c>
      <c r="C769">
        <v>42200</v>
      </c>
      <c r="D769">
        <v>2015.537</v>
      </c>
      <c r="E769">
        <v>-99.99</v>
      </c>
      <c r="F769">
        <v>-99.99</v>
      </c>
      <c r="G769">
        <v>-99.99</v>
      </c>
      <c r="H769">
        <v>-99.99</v>
      </c>
      <c r="I769">
        <v>-99.99</v>
      </c>
      <c r="J769">
        <v>-99.99</v>
      </c>
    </row>
    <row r="770" spans="1:10" x14ac:dyDescent="0.3">
      <c r="A770">
        <v>2015</v>
      </c>
      <c r="B770">
        <v>8</v>
      </c>
      <c r="C770">
        <v>42231</v>
      </c>
      <c r="D770">
        <v>2015.6219000000001</v>
      </c>
      <c r="E770">
        <v>-99.99</v>
      </c>
      <c r="F770">
        <v>-99.99</v>
      </c>
      <c r="G770">
        <v>-99.99</v>
      </c>
      <c r="H770">
        <v>-99.99</v>
      </c>
      <c r="I770">
        <v>-99.99</v>
      </c>
      <c r="J770">
        <v>-99.99</v>
      </c>
    </row>
    <row r="771" spans="1:10" x14ac:dyDescent="0.3">
      <c r="A771">
        <v>2015</v>
      </c>
      <c r="B771">
        <v>9</v>
      </c>
      <c r="C771">
        <v>42262</v>
      </c>
      <c r="D771">
        <v>2015.7067999999999</v>
      </c>
      <c r="E771">
        <v>-99.99</v>
      </c>
      <c r="F771">
        <v>-99.99</v>
      </c>
      <c r="G771">
        <v>-99.99</v>
      </c>
      <c r="H771">
        <v>-99.99</v>
      </c>
      <c r="I771">
        <v>-99.99</v>
      </c>
      <c r="J771">
        <v>-99.99</v>
      </c>
    </row>
    <row r="772" spans="1:10" x14ac:dyDescent="0.3">
      <c r="A772">
        <v>2015</v>
      </c>
      <c r="B772">
        <v>10</v>
      </c>
      <c r="C772">
        <v>42292</v>
      </c>
      <c r="D772">
        <v>2015.789</v>
      </c>
      <c r="E772">
        <v>-99.99</v>
      </c>
      <c r="F772">
        <v>-99.99</v>
      </c>
      <c r="G772">
        <v>-99.99</v>
      </c>
      <c r="H772">
        <v>-99.99</v>
      </c>
      <c r="I772">
        <v>-99.99</v>
      </c>
      <c r="J772">
        <v>-99.99</v>
      </c>
    </row>
    <row r="773" spans="1:10" x14ac:dyDescent="0.3">
      <c r="A773">
        <v>2015</v>
      </c>
      <c r="B773">
        <v>11</v>
      </c>
      <c r="C773">
        <v>42323</v>
      </c>
      <c r="D773">
        <v>2015.874</v>
      </c>
      <c r="E773">
        <v>-99.99</v>
      </c>
      <c r="F773">
        <v>-99.99</v>
      </c>
      <c r="G773">
        <v>-99.99</v>
      </c>
      <c r="H773">
        <v>-99.99</v>
      </c>
      <c r="I773">
        <v>-99.99</v>
      </c>
      <c r="J773">
        <v>-99.99</v>
      </c>
    </row>
    <row r="774" spans="1:10" x14ac:dyDescent="0.3">
      <c r="A774">
        <v>2015</v>
      </c>
      <c r="B774">
        <v>12</v>
      </c>
      <c r="C774">
        <v>42353</v>
      </c>
      <c r="D774">
        <v>2015.9562000000001</v>
      </c>
      <c r="E774">
        <v>-99.99</v>
      </c>
      <c r="F774">
        <v>-99.99</v>
      </c>
      <c r="G774">
        <v>-99.99</v>
      </c>
      <c r="H774">
        <v>-99.99</v>
      </c>
      <c r="I774">
        <v>-99.99</v>
      </c>
      <c r="J774">
        <v>-99.99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J753"/>
  <sheetViews>
    <sheetView workbookViewId="0">
      <selection activeCell="N68" sqref="N68"/>
    </sheetView>
  </sheetViews>
  <sheetFormatPr defaultRowHeight="14.4" x14ac:dyDescent="0.3"/>
  <cols>
    <col min="11" max="11" width="3.77734375" customWidth="1"/>
  </cols>
  <sheetData>
    <row r="1" spans="1:1" x14ac:dyDescent="0.3">
      <c r="A1" t="s">
        <v>40</v>
      </c>
    </row>
    <row r="2" spans="1:1" x14ac:dyDescent="0.3">
      <c r="A2" t="s">
        <v>66</v>
      </c>
    </row>
    <row r="3" spans="1:1" x14ac:dyDescent="0.3">
      <c r="A3" t="s">
        <v>65</v>
      </c>
    </row>
    <row r="4" spans="1:1" x14ac:dyDescent="0.3">
      <c r="A4" t="s">
        <v>25</v>
      </c>
    </row>
    <row r="5" spans="1:1" x14ac:dyDescent="0.3">
      <c r="A5" t="s">
        <v>64</v>
      </c>
    </row>
    <row r="6" spans="1:1" x14ac:dyDescent="0.3">
      <c r="A6" t="s">
        <v>63</v>
      </c>
    </row>
    <row r="7" spans="1:1" x14ac:dyDescent="0.3">
      <c r="A7" t="s">
        <v>62</v>
      </c>
    </row>
    <row r="8" spans="1:1" x14ac:dyDescent="0.3">
      <c r="A8" t="s">
        <v>61</v>
      </c>
    </row>
    <row r="9" spans="1:1" x14ac:dyDescent="0.3">
      <c r="A9" t="s">
        <v>60</v>
      </c>
    </row>
    <row r="10" spans="1:1" x14ac:dyDescent="0.3">
      <c r="A10" t="s">
        <v>25</v>
      </c>
    </row>
    <row r="11" spans="1:1" x14ac:dyDescent="0.3">
      <c r="A11" t="s">
        <v>59</v>
      </c>
    </row>
    <row r="12" spans="1:1" x14ac:dyDescent="0.3">
      <c r="A12" t="s">
        <v>25</v>
      </c>
    </row>
    <row r="13" spans="1:1" x14ac:dyDescent="0.3">
      <c r="A13" t="s">
        <v>58</v>
      </c>
    </row>
    <row r="14" spans="1:1" x14ac:dyDescent="0.3">
      <c r="A14" t="s">
        <v>57</v>
      </c>
    </row>
    <row r="15" spans="1:1" x14ac:dyDescent="0.3">
      <c r="A15" t="s">
        <v>56</v>
      </c>
    </row>
    <row r="16" spans="1:1" x14ac:dyDescent="0.3">
      <c r="A16" t="s">
        <v>25</v>
      </c>
    </row>
    <row r="17" spans="1:1" x14ac:dyDescent="0.3">
      <c r="A17" t="s">
        <v>55</v>
      </c>
    </row>
    <row r="18" spans="1:1" x14ac:dyDescent="0.3">
      <c r="A18" t="s">
        <v>25</v>
      </c>
    </row>
    <row r="19" spans="1:1" x14ac:dyDescent="0.3">
      <c r="A19" t="s">
        <v>40</v>
      </c>
    </row>
    <row r="20" spans="1:1" x14ac:dyDescent="0.3">
      <c r="A20" t="s">
        <v>25</v>
      </c>
    </row>
    <row r="21" spans="1:1" x14ac:dyDescent="0.3">
      <c r="A21" t="s">
        <v>54</v>
      </c>
    </row>
    <row r="22" spans="1:1" x14ac:dyDescent="0.3">
      <c r="A22" t="s">
        <v>25</v>
      </c>
    </row>
    <row r="23" spans="1:1" x14ac:dyDescent="0.3">
      <c r="A23" t="s">
        <v>49</v>
      </c>
    </row>
    <row r="24" spans="1:1" x14ac:dyDescent="0.3">
      <c r="A24" t="s">
        <v>53</v>
      </c>
    </row>
    <row r="25" spans="1:1" x14ac:dyDescent="0.3">
      <c r="A25" t="s">
        <v>52</v>
      </c>
    </row>
    <row r="26" spans="1:1" x14ac:dyDescent="0.3">
      <c r="A26" t="s">
        <v>51</v>
      </c>
    </row>
    <row r="27" spans="1:1" x14ac:dyDescent="0.3">
      <c r="A27" t="s">
        <v>25</v>
      </c>
    </row>
    <row r="28" spans="1:1" x14ac:dyDescent="0.3">
      <c r="A28" t="s">
        <v>50</v>
      </c>
    </row>
    <row r="29" spans="1:1" x14ac:dyDescent="0.3">
      <c r="A29" t="s">
        <v>25</v>
      </c>
    </row>
    <row r="30" spans="1:1" x14ac:dyDescent="0.3">
      <c r="A30" t="s">
        <v>49</v>
      </c>
    </row>
    <row r="31" spans="1:1" x14ac:dyDescent="0.3">
      <c r="A31" t="s">
        <v>48</v>
      </c>
    </row>
    <row r="32" spans="1:1" x14ac:dyDescent="0.3">
      <c r="A32" t="s">
        <v>47</v>
      </c>
    </row>
    <row r="33" spans="1:4" x14ac:dyDescent="0.3">
      <c r="A33" t="s">
        <v>46</v>
      </c>
      <c r="B33" t="s">
        <v>45</v>
      </c>
      <c r="C33" t="s">
        <v>44</v>
      </c>
      <c r="D33" t="s">
        <v>43</v>
      </c>
    </row>
    <row r="34" spans="1:4" x14ac:dyDescent="0.3">
      <c r="A34" t="s">
        <v>42</v>
      </c>
    </row>
    <row r="35" spans="1:4" x14ac:dyDescent="0.3">
      <c r="A35" t="s">
        <v>41</v>
      </c>
    </row>
    <row r="36" spans="1:4" x14ac:dyDescent="0.3">
      <c r="A36" t="s">
        <v>25</v>
      </c>
    </row>
    <row r="37" spans="1:4" x14ac:dyDescent="0.3">
      <c r="A37" t="s">
        <v>40</v>
      </c>
    </row>
    <row r="38" spans="1:4" x14ac:dyDescent="0.3">
      <c r="A38" t="s">
        <v>25</v>
      </c>
    </row>
    <row r="39" spans="1:4" x14ac:dyDescent="0.3">
      <c r="A39" t="s">
        <v>39</v>
      </c>
    </row>
    <row r="40" spans="1:4" x14ac:dyDescent="0.3">
      <c r="A40" t="s">
        <v>38</v>
      </c>
    </row>
    <row r="41" spans="1:4" x14ac:dyDescent="0.3">
      <c r="A41" t="s">
        <v>37</v>
      </c>
    </row>
    <row r="42" spans="1:4" x14ac:dyDescent="0.3">
      <c r="A42" t="s">
        <v>36</v>
      </c>
    </row>
    <row r="43" spans="1:4" x14ac:dyDescent="0.3">
      <c r="A43" t="s">
        <v>35</v>
      </c>
    </row>
    <row r="44" spans="1:4" x14ac:dyDescent="0.3">
      <c r="A44" t="s">
        <v>34</v>
      </c>
    </row>
    <row r="45" spans="1:4" x14ac:dyDescent="0.3">
      <c r="A45" t="s">
        <v>33</v>
      </c>
    </row>
    <row r="46" spans="1:4" x14ac:dyDescent="0.3">
      <c r="A46" t="s">
        <v>32</v>
      </c>
    </row>
    <row r="47" spans="1:4" x14ac:dyDescent="0.3">
      <c r="A47" t="s">
        <v>31</v>
      </c>
    </row>
    <row r="48" spans="1:4" x14ac:dyDescent="0.3">
      <c r="A48" t="s">
        <v>30</v>
      </c>
    </row>
    <row r="49" spans="1:10" x14ac:dyDescent="0.3">
      <c r="A49" t="s">
        <v>29</v>
      </c>
    </row>
    <row r="50" spans="1:10" x14ac:dyDescent="0.3">
      <c r="A50" t="s">
        <v>28</v>
      </c>
    </row>
    <row r="51" spans="1:10" x14ac:dyDescent="0.3">
      <c r="A51" t="s">
        <v>27</v>
      </c>
    </row>
    <row r="52" spans="1:10" x14ac:dyDescent="0.3">
      <c r="A52" t="s">
        <v>25</v>
      </c>
    </row>
    <row r="53" spans="1:10" x14ac:dyDescent="0.3">
      <c r="A53" t="s">
        <v>26</v>
      </c>
    </row>
    <row r="54" spans="1:10" x14ac:dyDescent="0.3">
      <c r="A54" t="s">
        <v>25</v>
      </c>
    </row>
    <row r="55" spans="1:10" x14ac:dyDescent="0.3">
      <c r="A55" t="s">
        <v>24</v>
      </c>
      <c r="B55" t="s">
        <v>23</v>
      </c>
      <c r="C55" t="s">
        <v>22</v>
      </c>
      <c r="D55" t="s">
        <v>21</v>
      </c>
      <c r="E55" t="s">
        <v>20</v>
      </c>
      <c r="F55" t="s">
        <v>19</v>
      </c>
      <c r="G55" t="s">
        <v>18</v>
      </c>
      <c r="H55" t="s">
        <v>17</v>
      </c>
      <c r="I55" t="s">
        <v>16</v>
      </c>
      <c r="J55" t="s">
        <v>15</v>
      </c>
    </row>
    <row r="56" spans="1:10" x14ac:dyDescent="0.3">
      <c r="A56" t="s">
        <v>8</v>
      </c>
      <c r="B56" t="s">
        <v>7</v>
      </c>
      <c r="C56" t="s">
        <v>14</v>
      </c>
      <c r="D56" t="s">
        <v>5</v>
      </c>
      <c r="E56" t="s">
        <v>14</v>
      </c>
      <c r="F56" t="s">
        <v>13</v>
      </c>
      <c r="G56" t="s">
        <v>12</v>
      </c>
      <c r="H56" t="s">
        <v>11</v>
      </c>
      <c r="I56" t="s">
        <v>10</v>
      </c>
      <c r="J56" t="s">
        <v>9</v>
      </c>
    </row>
    <row r="57" spans="1:10" x14ac:dyDescent="0.3">
      <c r="A57" t="s">
        <v>8</v>
      </c>
      <c r="B57" t="s">
        <v>7</v>
      </c>
      <c r="C57" t="s">
        <v>6</v>
      </c>
      <c r="D57" t="s">
        <v>5</v>
      </c>
      <c r="E57" t="s">
        <v>4</v>
      </c>
      <c r="F57" t="s">
        <v>3</v>
      </c>
      <c r="G57" t="s">
        <v>2</v>
      </c>
      <c r="H57" t="s">
        <v>0</v>
      </c>
      <c r="I57" t="s">
        <v>1</v>
      </c>
      <c r="J57" t="s">
        <v>0</v>
      </c>
    </row>
    <row r="58" spans="1:10" x14ac:dyDescent="0.3">
      <c r="A58">
        <v>1958</v>
      </c>
      <c r="B58">
        <v>1</v>
      </c>
      <c r="C58">
        <v>21200</v>
      </c>
      <c r="D58">
        <v>1958.0410999999999</v>
      </c>
      <c r="E58">
        <v>-99.99</v>
      </c>
      <c r="F58">
        <v>-99.99</v>
      </c>
      <c r="G58">
        <v>-99.99</v>
      </c>
      <c r="H58">
        <v>-99.99</v>
      </c>
      <c r="I58">
        <v>-99.99</v>
      </c>
      <c r="J58">
        <v>-99.99</v>
      </c>
    </row>
    <row r="59" spans="1:10" x14ac:dyDescent="0.3">
      <c r="A59">
        <v>1958</v>
      </c>
      <c r="B59">
        <v>2</v>
      </c>
      <c r="C59">
        <v>21231</v>
      </c>
      <c r="D59">
        <v>1958.126</v>
      </c>
      <c r="E59">
        <v>-99.99</v>
      </c>
      <c r="F59">
        <v>-99.99</v>
      </c>
      <c r="G59">
        <v>-99.99</v>
      </c>
      <c r="H59">
        <v>-99.99</v>
      </c>
      <c r="I59">
        <v>-99.99</v>
      </c>
      <c r="J59">
        <v>-99.99</v>
      </c>
    </row>
    <row r="60" spans="1:10" x14ac:dyDescent="0.3">
      <c r="A60">
        <v>1958</v>
      </c>
      <c r="B60">
        <v>3</v>
      </c>
      <c r="C60">
        <v>21259</v>
      </c>
      <c r="D60">
        <v>1958.2027</v>
      </c>
      <c r="E60">
        <v>315.7</v>
      </c>
      <c r="F60">
        <v>314.41000000000003</v>
      </c>
      <c r="G60">
        <v>316.17</v>
      </c>
      <c r="H60">
        <v>314.89</v>
      </c>
      <c r="I60">
        <v>315.7</v>
      </c>
      <c r="J60">
        <v>314.41000000000003</v>
      </c>
    </row>
    <row r="61" spans="1:10" x14ac:dyDescent="0.3">
      <c r="A61">
        <v>1958</v>
      </c>
      <c r="B61">
        <v>4</v>
      </c>
      <c r="C61">
        <v>21290</v>
      </c>
      <c r="D61">
        <v>1958.2877000000001</v>
      </c>
      <c r="E61">
        <v>317.45</v>
      </c>
      <c r="F61">
        <v>315.14999999999998</v>
      </c>
      <c r="G61">
        <v>317.27999999999997</v>
      </c>
      <c r="H61">
        <v>314.97000000000003</v>
      </c>
      <c r="I61">
        <v>317.45</v>
      </c>
      <c r="J61">
        <v>315.14999999999998</v>
      </c>
    </row>
    <row r="62" spans="1:10" x14ac:dyDescent="0.3">
      <c r="A62">
        <v>1958</v>
      </c>
      <c r="B62">
        <v>5</v>
      </c>
      <c r="C62">
        <v>21320</v>
      </c>
      <c r="D62">
        <v>1958.3698999999999</v>
      </c>
      <c r="E62">
        <v>317.5</v>
      </c>
      <c r="F62">
        <v>314.73</v>
      </c>
      <c r="G62">
        <v>317.83</v>
      </c>
      <c r="H62">
        <v>315.05</v>
      </c>
      <c r="I62">
        <v>317.5</v>
      </c>
      <c r="J62">
        <v>314.73</v>
      </c>
    </row>
    <row r="63" spans="1:10" x14ac:dyDescent="0.3">
      <c r="A63">
        <v>1958</v>
      </c>
      <c r="B63">
        <v>6</v>
      </c>
      <c r="C63">
        <v>21351</v>
      </c>
      <c r="D63">
        <v>1958.4548</v>
      </c>
      <c r="E63">
        <v>-99.99</v>
      </c>
      <c r="F63">
        <v>-99.99</v>
      </c>
      <c r="G63">
        <v>317.26</v>
      </c>
      <c r="H63">
        <v>315.14</v>
      </c>
      <c r="I63">
        <v>317.26</v>
      </c>
      <c r="J63">
        <v>315.14</v>
      </c>
    </row>
    <row r="64" spans="1:10" x14ac:dyDescent="0.3">
      <c r="A64">
        <v>1958</v>
      </c>
      <c r="B64">
        <v>7</v>
      </c>
      <c r="C64">
        <v>21381</v>
      </c>
      <c r="D64">
        <v>1958.537</v>
      </c>
      <c r="E64">
        <v>315.86</v>
      </c>
      <c r="F64">
        <v>315.14999999999998</v>
      </c>
      <c r="G64">
        <v>315.93</v>
      </c>
      <c r="H64">
        <v>315.20999999999998</v>
      </c>
      <c r="I64">
        <v>315.86</v>
      </c>
      <c r="J64">
        <v>315.14999999999998</v>
      </c>
    </row>
    <row r="65" spans="1:10" x14ac:dyDescent="0.3">
      <c r="A65">
        <v>1958</v>
      </c>
      <c r="B65">
        <v>8</v>
      </c>
      <c r="C65">
        <v>21412</v>
      </c>
      <c r="D65">
        <v>1958.6219000000001</v>
      </c>
      <c r="E65">
        <v>314.93</v>
      </c>
      <c r="F65">
        <v>316.14999999999998</v>
      </c>
      <c r="G65">
        <v>314.07</v>
      </c>
      <c r="H65">
        <v>315.29000000000002</v>
      </c>
      <c r="I65">
        <v>314.93</v>
      </c>
      <c r="J65">
        <v>316.14999999999998</v>
      </c>
    </row>
    <row r="66" spans="1:10" x14ac:dyDescent="0.3">
      <c r="A66">
        <v>1958</v>
      </c>
      <c r="B66">
        <v>9</v>
      </c>
      <c r="C66">
        <v>21443</v>
      </c>
      <c r="D66">
        <v>1958.7067999999999</v>
      </c>
      <c r="E66">
        <v>313.2</v>
      </c>
      <c r="F66">
        <v>316.06</v>
      </c>
      <c r="G66">
        <v>312.49</v>
      </c>
      <c r="H66">
        <v>315.35000000000002</v>
      </c>
      <c r="I66">
        <v>313.2</v>
      </c>
      <c r="J66">
        <v>316.06</v>
      </c>
    </row>
    <row r="67" spans="1:10" x14ac:dyDescent="0.3">
      <c r="A67">
        <v>1958</v>
      </c>
      <c r="B67">
        <v>10</v>
      </c>
      <c r="C67">
        <v>21473</v>
      </c>
      <c r="D67">
        <v>1958.789</v>
      </c>
      <c r="E67">
        <v>-99.99</v>
      </c>
      <c r="F67">
        <v>-99.99</v>
      </c>
      <c r="G67">
        <v>312.42</v>
      </c>
      <c r="H67">
        <v>315.41000000000003</v>
      </c>
      <c r="I67">
        <v>312.42</v>
      </c>
      <c r="J67">
        <v>315.41000000000003</v>
      </c>
    </row>
    <row r="68" spans="1:10" x14ac:dyDescent="0.3">
      <c r="A68">
        <v>1958</v>
      </c>
      <c r="B68">
        <v>11</v>
      </c>
      <c r="C68">
        <v>21504</v>
      </c>
      <c r="D68">
        <v>1958.874</v>
      </c>
      <c r="E68">
        <v>313.33</v>
      </c>
      <c r="F68">
        <v>315.23</v>
      </c>
      <c r="G68">
        <v>313.57</v>
      </c>
      <c r="H68">
        <v>315.45999999999998</v>
      </c>
      <c r="I68">
        <v>313.33</v>
      </c>
      <c r="J68">
        <v>315.23</v>
      </c>
    </row>
    <row r="69" spans="1:10" x14ac:dyDescent="0.3">
      <c r="A69">
        <v>1958</v>
      </c>
      <c r="B69">
        <v>12</v>
      </c>
      <c r="C69">
        <v>21534</v>
      </c>
      <c r="D69">
        <v>1958.9562000000001</v>
      </c>
      <c r="E69">
        <v>314.67</v>
      </c>
      <c r="F69">
        <v>315.45999999999998</v>
      </c>
      <c r="G69">
        <v>314.73</v>
      </c>
      <c r="H69">
        <v>315.52</v>
      </c>
      <c r="I69">
        <v>314.67</v>
      </c>
      <c r="J69">
        <v>315.45999999999998</v>
      </c>
    </row>
    <row r="70" spans="1:10" x14ac:dyDescent="0.3">
      <c r="A70">
        <v>1959</v>
      </c>
      <c r="B70">
        <v>1</v>
      </c>
      <c r="C70">
        <v>21565</v>
      </c>
      <c r="D70">
        <v>1959.0410999999999</v>
      </c>
      <c r="E70">
        <v>315.63</v>
      </c>
      <c r="F70">
        <v>315.61</v>
      </c>
      <c r="G70">
        <v>315.58</v>
      </c>
      <c r="H70">
        <v>315.57</v>
      </c>
      <c r="I70">
        <v>315.63</v>
      </c>
      <c r="J70">
        <v>315.61</v>
      </c>
    </row>
    <row r="71" spans="1:10" x14ac:dyDescent="0.3">
      <c r="A71">
        <v>1959</v>
      </c>
      <c r="B71">
        <v>2</v>
      </c>
      <c r="C71">
        <v>21596</v>
      </c>
      <c r="D71">
        <v>1959.126</v>
      </c>
      <c r="E71">
        <v>316.38</v>
      </c>
      <c r="F71">
        <v>315.76</v>
      </c>
      <c r="G71">
        <v>316.24</v>
      </c>
      <c r="H71">
        <v>315.63</v>
      </c>
      <c r="I71">
        <v>316.38</v>
      </c>
      <c r="J71">
        <v>315.76</v>
      </c>
    </row>
    <row r="72" spans="1:10" x14ac:dyDescent="0.3">
      <c r="A72">
        <v>1959</v>
      </c>
      <c r="B72">
        <v>3</v>
      </c>
      <c r="C72">
        <v>21624</v>
      </c>
      <c r="D72">
        <v>1959.2027</v>
      </c>
      <c r="E72">
        <v>316.70999999999998</v>
      </c>
      <c r="F72">
        <v>315.42</v>
      </c>
      <c r="G72">
        <v>316.98</v>
      </c>
      <c r="H72">
        <v>315.69</v>
      </c>
      <c r="I72">
        <v>316.70999999999998</v>
      </c>
      <c r="J72">
        <v>315.42</v>
      </c>
    </row>
    <row r="73" spans="1:10" x14ac:dyDescent="0.3">
      <c r="A73">
        <v>1959</v>
      </c>
      <c r="B73">
        <v>4</v>
      </c>
      <c r="C73">
        <v>21655</v>
      </c>
      <c r="D73">
        <v>1959.2877000000001</v>
      </c>
      <c r="E73">
        <v>317.72000000000003</v>
      </c>
      <c r="F73">
        <v>315.39999999999998</v>
      </c>
      <c r="G73">
        <v>318.07</v>
      </c>
      <c r="H73">
        <v>315.76</v>
      </c>
      <c r="I73">
        <v>317.72000000000003</v>
      </c>
      <c r="J73">
        <v>315.39999999999998</v>
      </c>
    </row>
    <row r="74" spans="1:10" x14ac:dyDescent="0.3">
      <c r="A74">
        <v>1959</v>
      </c>
      <c r="B74">
        <v>5</v>
      </c>
      <c r="C74">
        <v>21685</v>
      </c>
      <c r="D74">
        <v>1959.3698999999999</v>
      </c>
      <c r="E74">
        <v>318.29000000000002</v>
      </c>
      <c r="F74">
        <v>315.5</v>
      </c>
      <c r="G74">
        <v>318.63</v>
      </c>
      <c r="H74">
        <v>315.83999999999997</v>
      </c>
      <c r="I74">
        <v>318.29000000000002</v>
      </c>
      <c r="J74">
        <v>315.5</v>
      </c>
    </row>
    <row r="75" spans="1:10" x14ac:dyDescent="0.3">
      <c r="A75">
        <v>1959</v>
      </c>
      <c r="B75">
        <v>6</v>
      </c>
      <c r="C75">
        <v>21716</v>
      </c>
      <c r="D75">
        <v>1959.4548</v>
      </c>
      <c r="E75">
        <v>318.14999999999998</v>
      </c>
      <c r="F75">
        <v>316.02</v>
      </c>
      <c r="G75">
        <v>318.06</v>
      </c>
      <c r="H75">
        <v>315.93</v>
      </c>
      <c r="I75">
        <v>318.14999999999998</v>
      </c>
      <c r="J75">
        <v>316.02</v>
      </c>
    </row>
    <row r="76" spans="1:10" x14ac:dyDescent="0.3">
      <c r="A76">
        <v>1959</v>
      </c>
      <c r="B76">
        <v>7</v>
      </c>
      <c r="C76">
        <v>21746</v>
      </c>
      <c r="D76">
        <v>1959.537</v>
      </c>
      <c r="E76">
        <v>316.54000000000002</v>
      </c>
      <c r="F76">
        <v>315.82</v>
      </c>
      <c r="G76">
        <v>316.74</v>
      </c>
      <c r="H76">
        <v>316.02</v>
      </c>
      <c r="I76">
        <v>316.54000000000002</v>
      </c>
      <c r="J76">
        <v>315.82</v>
      </c>
    </row>
    <row r="77" spans="1:10" x14ac:dyDescent="0.3">
      <c r="A77">
        <v>1959</v>
      </c>
      <c r="B77">
        <v>8</v>
      </c>
      <c r="C77">
        <v>21777</v>
      </c>
      <c r="D77">
        <v>1959.6219000000001</v>
      </c>
      <c r="E77">
        <v>314.8</v>
      </c>
      <c r="F77">
        <v>316.02999999999997</v>
      </c>
      <c r="G77">
        <v>314.89</v>
      </c>
      <c r="H77">
        <v>316.12</v>
      </c>
      <c r="I77">
        <v>314.8</v>
      </c>
      <c r="J77">
        <v>316.02999999999997</v>
      </c>
    </row>
    <row r="78" spans="1:10" x14ac:dyDescent="0.3">
      <c r="A78">
        <v>1959</v>
      </c>
      <c r="B78">
        <v>9</v>
      </c>
      <c r="C78">
        <v>21808</v>
      </c>
      <c r="D78">
        <v>1959.7067999999999</v>
      </c>
      <c r="E78">
        <v>313.83999999999997</v>
      </c>
      <c r="F78">
        <v>316.70999999999998</v>
      </c>
      <c r="G78">
        <v>313.35000000000002</v>
      </c>
      <c r="H78">
        <v>316.22000000000003</v>
      </c>
      <c r="I78">
        <v>313.83999999999997</v>
      </c>
      <c r="J78">
        <v>316.70999999999998</v>
      </c>
    </row>
    <row r="79" spans="1:10" x14ac:dyDescent="0.3">
      <c r="A79">
        <v>1959</v>
      </c>
      <c r="B79">
        <v>10</v>
      </c>
      <c r="C79">
        <v>21838</v>
      </c>
      <c r="D79">
        <v>1959.789</v>
      </c>
      <c r="E79">
        <v>313.26</v>
      </c>
      <c r="F79">
        <v>316.27</v>
      </c>
      <c r="G79">
        <v>313.3</v>
      </c>
      <c r="H79">
        <v>316.31</v>
      </c>
      <c r="I79">
        <v>313.26</v>
      </c>
      <c r="J79">
        <v>316.27</v>
      </c>
    </row>
    <row r="80" spans="1:10" x14ac:dyDescent="0.3">
      <c r="A80">
        <v>1959</v>
      </c>
      <c r="B80">
        <v>11</v>
      </c>
      <c r="C80">
        <v>21869</v>
      </c>
      <c r="D80">
        <v>1959.874</v>
      </c>
      <c r="E80">
        <v>314.8</v>
      </c>
      <c r="F80">
        <v>316.7</v>
      </c>
      <c r="G80">
        <v>314.49</v>
      </c>
      <c r="H80">
        <v>316.39999999999998</v>
      </c>
      <c r="I80">
        <v>314.8</v>
      </c>
      <c r="J80">
        <v>316.7</v>
      </c>
    </row>
    <row r="81" spans="1:10" x14ac:dyDescent="0.3">
      <c r="A81">
        <v>1959</v>
      </c>
      <c r="B81">
        <v>12</v>
      </c>
      <c r="C81">
        <v>21899</v>
      </c>
      <c r="D81">
        <v>1959.9562000000001</v>
      </c>
      <c r="E81">
        <v>315.58</v>
      </c>
      <c r="F81">
        <v>316.38</v>
      </c>
      <c r="G81">
        <v>315.69</v>
      </c>
      <c r="H81">
        <v>316.48</v>
      </c>
      <c r="I81">
        <v>315.58</v>
      </c>
      <c r="J81">
        <v>316.38</v>
      </c>
    </row>
    <row r="82" spans="1:10" x14ac:dyDescent="0.3">
      <c r="A82">
        <v>1960</v>
      </c>
      <c r="B82">
        <v>1</v>
      </c>
      <c r="C82">
        <v>21930</v>
      </c>
      <c r="D82">
        <v>1960.0409999999999</v>
      </c>
      <c r="E82">
        <v>316.43</v>
      </c>
      <c r="F82">
        <v>316.42</v>
      </c>
      <c r="G82">
        <v>316.58</v>
      </c>
      <c r="H82">
        <v>316.56</v>
      </c>
      <c r="I82">
        <v>316.43</v>
      </c>
      <c r="J82">
        <v>316.42</v>
      </c>
    </row>
    <row r="83" spans="1:10" x14ac:dyDescent="0.3">
      <c r="A83">
        <v>1960</v>
      </c>
      <c r="B83">
        <v>2</v>
      </c>
      <c r="C83">
        <v>21961</v>
      </c>
      <c r="D83">
        <v>1960.1257000000001</v>
      </c>
      <c r="E83">
        <v>316.97000000000003</v>
      </c>
      <c r="F83">
        <v>316.36</v>
      </c>
      <c r="G83">
        <v>317.26</v>
      </c>
      <c r="H83">
        <v>316.64999999999998</v>
      </c>
      <c r="I83">
        <v>316.97000000000003</v>
      </c>
      <c r="J83">
        <v>316.36</v>
      </c>
    </row>
    <row r="84" spans="1:10" x14ac:dyDescent="0.3">
      <c r="A84">
        <v>1960</v>
      </c>
      <c r="B84">
        <v>3</v>
      </c>
      <c r="C84">
        <v>21990</v>
      </c>
      <c r="D84">
        <v>1960.2049</v>
      </c>
      <c r="E84">
        <v>317.58</v>
      </c>
      <c r="F84">
        <v>316.26</v>
      </c>
      <c r="G84">
        <v>318.04000000000002</v>
      </c>
      <c r="H84">
        <v>316.72000000000003</v>
      </c>
      <c r="I84">
        <v>317.58</v>
      </c>
      <c r="J84">
        <v>316.26</v>
      </c>
    </row>
    <row r="85" spans="1:10" x14ac:dyDescent="0.3">
      <c r="A85">
        <v>1960</v>
      </c>
      <c r="B85">
        <v>4</v>
      </c>
      <c r="C85">
        <v>22021</v>
      </c>
      <c r="D85">
        <v>1960.2896000000001</v>
      </c>
      <c r="E85">
        <v>319.02</v>
      </c>
      <c r="F85">
        <v>316.67</v>
      </c>
      <c r="G85">
        <v>319.14999999999998</v>
      </c>
      <c r="H85">
        <v>316.8</v>
      </c>
      <c r="I85">
        <v>319.02</v>
      </c>
      <c r="J85">
        <v>316.67</v>
      </c>
    </row>
    <row r="86" spans="1:10" x14ac:dyDescent="0.3">
      <c r="A86">
        <v>1960</v>
      </c>
      <c r="B86">
        <v>5</v>
      </c>
      <c r="C86">
        <v>22051</v>
      </c>
      <c r="D86">
        <v>1960.3715999999999</v>
      </c>
      <c r="E86">
        <v>320.02999999999997</v>
      </c>
      <c r="F86">
        <v>317.23</v>
      </c>
      <c r="G86">
        <v>319.67</v>
      </c>
      <c r="H86">
        <v>316.87</v>
      </c>
      <c r="I86">
        <v>320.02999999999997</v>
      </c>
      <c r="J86">
        <v>317.23</v>
      </c>
    </row>
    <row r="87" spans="1:10" x14ac:dyDescent="0.3">
      <c r="A87">
        <v>1960</v>
      </c>
      <c r="B87">
        <v>6</v>
      </c>
      <c r="C87">
        <v>22082</v>
      </c>
      <c r="D87">
        <v>1960.4563000000001</v>
      </c>
      <c r="E87">
        <v>319.58999999999997</v>
      </c>
      <c r="F87">
        <v>317.47000000000003</v>
      </c>
      <c r="G87">
        <v>319.05</v>
      </c>
      <c r="H87">
        <v>316.94</v>
      </c>
      <c r="I87">
        <v>319.58999999999997</v>
      </c>
      <c r="J87">
        <v>317.47000000000003</v>
      </c>
    </row>
    <row r="88" spans="1:10" x14ac:dyDescent="0.3">
      <c r="A88">
        <v>1960</v>
      </c>
      <c r="B88">
        <v>7</v>
      </c>
      <c r="C88">
        <v>22112</v>
      </c>
      <c r="D88">
        <v>1960.5382999999999</v>
      </c>
      <c r="E88">
        <v>318.18</v>
      </c>
      <c r="F88">
        <v>317.48</v>
      </c>
      <c r="G88">
        <v>317.68</v>
      </c>
      <c r="H88">
        <v>316.98</v>
      </c>
      <c r="I88">
        <v>318.18</v>
      </c>
      <c r="J88">
        <v>317.48</v>
      </c>
    </row>
    <row r="89" spans="1:10" x14ac:dyDescent="0.3">
      <c r="A89">
        <v>1960</v>
      </c>
      <c r="B89">
        <v>8</v>
      </c>
      <c r="C89">
        <v>22143</v>
      </c>
      <c r="D89">
        <v>1960.623</v>
      </c>
      <c r="E89">
        <v>315.91000000000003</v>
      </c>
      <c r="F89">
        <v>317.16000000000003</v>
      </c>
      <c r="G89">
        <v>315.76</v>
      </c>
      <c r="H89">
        <v>317.02</v>
      </c>
      <c r="I89">
        <v>315.91000000000003</v>
      </c>
      <c r="J89">
        <v>317.16000000000003</v>
      </c>
    </row>
    <row r="90" spans="1:10" x14ac:dyDescent="0.3">
      <c r="A90">
        <v>1960</v>
      </c>
      <c r="B90">
        <v>9</v>
      </c>
      <c r="C90">
        <v>22174</v>
      </c>
      <c r="D90">
        <v>1960.7076999999999</v>
      </c>
      <c r="E90">
        <v>314.16000000000003</v>
      </c>
      <c r="F90">
        <v>317.06</v>
      </c>
      <c r="G90">
        <v>314.14999999999998</v>
      </c>
      <c r="H90">
        <v>317.05</v>
      </c>
      <c r="I90">
        <v>314.16000000000003</v>
      </c>
      <c r="J90">
        <v>317.06</v>
      </c>
    </row>
    <row r="91" spans="1:10" x14ac:dyDescent="0.3">
      <c r="A91">
        <v>1960</v>
      </c>
      <c r="B91">
        <v>10</v>
      </c>
      <c r="C91">
        <v>22204</v>
      </c>
      <c r="D91">
        <v>1960.7896000000001</v>
      </c>
      <c r="E91">
        <v>313.83</v>
      </c>
      <c r="F91">
        <v>316.85000000000002</v>
      </c>
      <c r="G91">
        <v>314.06</v>
      </c>
      <c r="H91">
        <v>317.07</v>
      </c>
      <c r="I91">
        <v>313.83</v>
      </c>
      <c r="J91">
        <v>316.85000000000002</v>
      </c>
    </row>
    <row r="92" spans="1:10" x14ac:dyDescent="0.3">
      <c r="A92">
        <v>1960</v>
      </c>
      <c r="B92">
        <v>11</v>
      </c>
      <c r="C92">
        <v>22235</v>
      </c>
      <c r="D92">
        <v>1960.8742999999999</v>
      </c>
      <c r="E92">
        <v>315</v>
      </c>
      <c r="F92">
        <v>316.91000000000003</v>
      </c>
      <c r="G92">
        <v>315.2</v>
      </c>
      <c r="H92">
        <v>317.10000000000002</v>
      </c>
      <c r="I92">
        <v>315</v>
      </c>
      <c r="J92">
        <v>316.91000000000003</v>
      </c>
    </row>
    <row r="93" spans="1:10" x14ac:dyDescent="0.3">
      <c r="A93">
        <v>1960</v>
      </c>
      <c r="B93">
        <v>12</v>
      </c>
      <c r="C93">
        <v>22265</v>
      </c>
      <c r="D93">
        <v>1960.9563000000001</v>
      </c>
      <c r="E93">
        <v>316.19</v>
      </c>
      <c r="F93">
        <v>316.99</v>
      </c>
      <c r="G93">
        <v>316.35000000000002</v>
      </c>
      <c r="H93">
        <v>317.14</v>
      </c>
      <c r="I93">
        <v>316.19</v>
      </c>
      <c r="J93">
        <v>316.99</v>
      </c>
    </row>
    <row r="94" spans="1:10" x14ac:dyDescent="0.3">
      <c r="A94">
        <v>1961</v>
      </c>
      <c r="B94">
        <v>1</v>
      </c>
      <c r="C94">
        <v>22296</v>
      </c>
      <c r="D94">
        <v>1961.0410999999999</v>
      </c>
      <c r="E94">
        <v>316.93</v>
      </c>
      <c r="F94">
        <v>316.91000000000003</v>
      </c>
      <c r="G94">
        <v>317.2</v>
      </c>
      <c r="H94">
        <v>317.19</v>
      </c>
      <c r="I94">
        <v>316.93</v>
      </c>
      <c r="J94">
        <v>316.91000000000003</v>
      </c>
    </row>
    <row r="95" spans="1:10" x14ac:dyDescent="0.3">
      <c r="A95">
        <v>1961</v>
      </c>
      <c r="B95">
        <v>2</v>
      </c>
      <c r="C95">
        <v>22327</v>
      </c>
      <c r="D95">
        <v>1961.126</v>
      </c>
      <c r="E95">
        <v>317.7</v>
      </c>
      <c r="F95">
        <v>317.08999999999997</v>
      </c>
      <c r="G95">
        <v>317.87</v>
      </c>
      <c r="H95">
        <v>317.25</v>
      </c>
      <c r="I95">
        <v>317.7</v>
      </c>
      <c r="J95">
        <v>317.08999999999997</v>
      </c>
    </row>
    <row r="96" spans="1:10" x14ac:dyDescent="0.3">
      <c r="A96">
        <v>1961</v>
      </c>
      <c r="B96">
        <v>3</v>
      </c>
      <c r="C96">
        <v>22355</v>
      </c>
      <c r="D96">
        <v>1961.2027</v>
      </c>
      <c r="E96">
        <v>318.54000000000002</v>
      </c>
      <c r="F96">
        <v>317.24</v>
      </c>
      <c r="G96">
        <v>318.62</v>
      </c>
      <c r="H96">
        <v>317.32</v>
      </c>
      <c r="I96">
        <v>318.54000000000002</v>
      </c>
      <c r="J96">
        <v>317.24</v>
      </c>
    </row>
    <row r="97" spans="1:10" x14ac:dyDescent="0.3">
      <c r="A97">
        <v>1961</v>
      </c>
      <c r="B97">
        <v>4</v>
      </c>
      <c r="C97">
        <v>22386</v>
      </c>
      <c r="D97">
        <v>1961.2877000000001</v>
      </c>
      <c r="E97">
        <v>319.48</v>
      </c>
      <c r="F97">
        <v>317.14999999999998</v>
      </c>
      <c r="G97">
        <v>319.74</v>
      </c>
      <c r="H97">
        <v>317.41000000000003</v>
      </c>
      <c r="I97">
        <v>319.48</v>
      </c>
      <c r="J97">
        <v>317.14999999999998</v>
      </c>
    </row>
    <row r="98" spans="1:10" x14ac:dyDescent="0.3">
      <c r="A98">
        <v>1961</v>
      </c>
      <c r="B98">
        <v>5</v>
      </c>
      <c r="C98">
        <v>22416</v>
      </c>
      <c r="D98">
        <v>1961.3698999999999</v>
      </c>
      <c r="E98">
        <v>320.58</v>
      </c>
      <c r="F98">
        <v>317.77</v>
      </c>
      <c r="G98">
        <v>320.3</v>
      </c>
      <c r="H98">
        <v>317.49</v>
      </c>
      <c r="I98">
        <v>320.58</v>
      </c>
      <c r="J98">
        <v>317.77</v>
      </c>
    </row>
    <row r="99" spans="1:10" x14ac:dyDescent="0.3">
      <c r="A99">
        <v>1961</v>
      </c>
      <c r="B99">
        <v>6</v>
      </c>
      <c r="C99">
        <v>22447</v>
      </c>
      <c r="D99">
        <v>1961.4548</v>
      </c>
      <c r="E99">
        <v>319.77</v>
      </c>
      <c r="F99">
        <v>317.63</v>
      </c>
      <c r="G99">
        <v>319.73</v>
      </c>
      <c r="H99">
        <v>317.58999999999997</v>
      </c>
      <c r="I99">
        <v>319.77</v>
      </c>
      <c r="J99">
        <v>317.63</v>
      </c>
    </row>
    <row r="100" spans="1:10" x14ac:dyDescent="0.3">
      <c r="A100">
        <v>1961</v>
      </c>
      <c r="B100">
        <v>7</v>
      </c>
      <c r="C100">
        <v>22477</v>
      </c>
      <c r="D100">
        <v>1961.537</v>
      </c>
      <c r="E100">
        <v>318.57</v>
      </c>
      <c r="F100">
        <v>317.85000000000002</v>
      </c>
      <c r="G100">
        <v>318.39999999999998</v>
      </c>
      <c r="H100">
        <v>317.68</v>
      </c>
      <c r="I100">
        <v>318.57</v>
      </c>
      <c r="J100">
        <v>317.85000000000002</v>
      </c>
    </row>
    <row r="101" spans="1:10" x14ac:dyDescent="0.3">
      <c r="A101">
        <v>1961</v>
      </c>
      <c r="B101">
        <v>8</v>
      </c>
      <c r="C101">
        <v>22508</v>
      </c>
      <c r="D101">
        <v>1961.6219000000001</v>
      </c>
      <c r="E101">
        <v>316.79000000000002</v>
      </c>
      <c r="F101">
        <v>318.02999999999997</v>
      </c>
      <c r="G101">
        <v>316.52999999999997</v>
      </c>
      <c r="H101">
        <v>317.77</v>
      </c>
      <c r="I101">
        <v>316.79000000000002</v>
      </c>
      <c r="J101">
        <v>318.02999999999997</v>
      </c>
    </row>
    <row r="102" spans="1:10" x14ac:dyDescent="0.3">
      <c r="A102">
        <v>1961</v>
      </c>
      <c r="B102">
        <v>9</v>
      </c>
      <c r="C102">
        <v>22539</v>
      </c>
      <c r="D102">
        <v>1961.7067999999999</v>
      </c>
      <c r="E102">
        <v>314.81</v>
      </c>
      <c r="F102">
        <v>317.7</v>
      </c>
      <c r="G102">
        <v>314.95999999999998</v>
      </c>
      <c r="H102">
        <v>317.85000000000002</v>
      </c>
      <c r="I102">
        <v>314.81</v>
      </c>
      <c r="J102">
        <v>317.7</v>
      </c>
    </row>
    <row r="103" spans="1:10" x14ac:dyDescent="0.3">
      <c r="A103">
        <v>1961</v>
      </c>
      <c r="B103">
        <v>10</v>
      </c>
      <c r="C103">
        <v>22569</v>
      </c>
      <c r="D103">
        <v>1961.789</v>
      </c>
      <c r="E103">
        <v>315.38</v>
      </c>
      <c r="F103">
        <v>318.39999999999998</v>
      </c>
      <c r="G103">
        <v>314.89999999999998</v>
      </c>
      <c r="H103">
        <v>317.93</v>
      </c>
      <c r="I103">
        <v>315.38</v>
      </c>
      <c r="J103">
        <v>318.39999999999998</v>
      </c>
    </row>
    <row r="104" spans="1:10" x14ac:dyDescent="0.3">
      <c r="A104">
        <v>1961</v>
      </c>
      <c r="B104">
        <v>11</v>
      </c>
      <c r="C104">
        <v>22600</v>
      </c>
      <c r="D104">
        <v>1961.874</v>
      </c>
      <c r="E104">
        <v>316.10000000000002</v>
      </c>
      <c r="F104">
        <v>318.02</v>
      </c>
      <c r="G104">
        <v>316.08</v>
      </c>
      <c r="H104">
        <v>318</v>
      </c>
      <c r="I104">
        <v>316.10000000000002</v>
      </c>
      <c r="J104">
        <v>318.02</v>
      </c>
    </row>
    <row r="105" spans="1:10" x14ac:dyDescent="0.3">
      <c r="A105">
        <v>1961</v>
      </c>
      <c r="B105">
        <v>12</v>
      </c>
      <c r="C105">
        <v>22630</v>
      </c>
      <c r="D105">
        <v>1961.9562000000001</v>
      </c>
      <c r="E105">
        <v>317.01</v>
      </c>
      <c r="F105">
        <v>317.81</v>
      </c>
      <c r="G105">
        <v>317.27</v>
      </c>
      <c r="H105">
        <v>318.06</v>
      </c>
      <c r="I105">
        <v>317.01</v>
      </c>
      <c r="J105">
        <v>317.81</v>
      </c>
    </row>
    <row r="106" spans="1:10" x14ac:dyDescent="0.3">
      <c r="A106">
        <v>1962</v>
      </c>
      <c r="B106">
        <v>1</v>
      </c>
      <c r="C106">
        <v>22661</v>
      </c>
      <c r="D106">
        <v>1962.0410999999999</v>
      </c>
      <c r="E106">
        <v>317.94</v>
      </c>
      <c r="F106">
        <v>317.93</v>
      </c>
      <c r="G106">
        <v>318.14</v>
      </c>
      <c r="H106">
        <v>318.13</v>
      </c>
      <c r="I106">
        <v>317.94</v>
      </c>
      <c r="J106">
        <v>317.93</v>
      </c>
    </row>
    <row r="107" spans="1:10" x14ac:dyDescent="0.3">
      <c r="A107">
        <v>1962</v>
      </c>
      <c r="B107">
        <v>2</v>
      </c>
      <c r="C107">
        <v>22692</v>
      </c>
      <c r="D107">
        <v>1962.126</v>
      </c>
      <c r="E107">
        <v>318.55</v>
      </c>
      <c r="F107">
        <v>317.93</v>
      </c>
      <c r="G107">
        <v>318.82</v>
      </c>
      <c r="H107">
        <v>318.2</v>
      </c>
      <c r="I107">
        <v>318.55</v>
      </c>
      <c r="J107">
        <v>317.93</v>
      </c>
    </row>
    <row r="108" spans="1:10" x14ac:dyDescent="0.3">
      <c r="A108">
        <v>1962</v>
      </c>
      <c r="B108">
        <v>3</v>
      </c>
      <c r="C108">
        <v>22720</v>
      </c>
      <c r="D108">
        <v>1962.2027</v>
      </c>
      <c r="E108">
        <v>319.68</v>
      </c>
      <c r="F108">
        <v>318.38</v>
      </c>
      <c r="G108">
        <v>319.56</v>
      </c>
      <c r="H108">
        <v>318.26</v>
      </c>
      <c r="I108">
        <v>319.68</v>
      </c>
      <c r="J108">
        <v>318.38</v>
      </c>
    </row>
    <row r="109" spans="1:10" x14ac:dyDescent="0.3">
      <c r="A109">
        <v>1962</v>
      </c>
      <c r="B109">
        <v>4</v>
      </c>
      <c r="C109">
        <v>22751</v>
      </c>
      <c r="D109">
        <v>1962.2877000000001</v>
      </c>
      <c r="E109">
        <v>320.63</v>
      </c>
      <c r="F109">
        <v>318.29000000000002</v>
      </c>
      <c r="G109">
        <v>320.67</v>
      </c>
      <c r="H109">
        <v>318.33</v>
      </c>
      <c r="I109">
        <v>320.63</v>
      </c>
      <c r="J109">
        <v>318.29000000000002</v>
      </c>
    </row>
    <row r="110" spans="1:10" x14ac:dyDescent="0.3">
      <c r="A110">
        <v>1962</v>
      </c>
      <c r="B110">
        <v>5</v>
      </c>
      <c r="C110">
        <v>22781</v>
      </c>
      <c r="D110">
        <v>1962.3698999999999</v>
      </c>
      <c r="E110">
        <v>321.01</v>
      </c>
      <c r="F110">
        <v>318.2</v>
      </c>
      <c r="G110">
        <v>321.20999999999998</v>
      </c>
      <c r="H110">
        <v>318.39</v>
      </c>
      <c r="I110">
        <v>321.01</v>
      </c>
      <c r="J110">
        <v>318.2</v>
      </c>
    </row>
    <row r="111" spans="1:10" x14ac:dyDescent="0.3">
      <c r="A111">
        <v>1962</v>
      </c>
      <c r="B111">
        <v>6</v>
      </c>
      <c r="C111">
        <v>22812</v>
      </c>
      <c r="D111">
        <v>1962.4548</v>
      </c>
      <c r="E111">
        <v>320.55</v>
      </c>
      <c r="F111">
        <v>318.39999999999998</v>
      </c>
      <c r="G111">
        <v>320.61</v>
      </c>
      <c r="H111">
        <v>318.45</v>
      </c>
      <c r="I111">
        <v>320.55</v>
      </c>
      <c r="J111">
        <v>318.39999999999998</v>
      </c>
    </row>
    <row r="112" spans="1:10" x14ac:dyDescent="0.3">
      <c r="A112">
        <v>1962</v>
      </c>
      <c r="B112">
        <v>7</v>
      </c>
      <c r="C112">
        <v>22842</v>
      </c>
      <c r="D112">
        <v>1962.537</v>
      </c>
      <c r="E112">
        <v>319.57</v>
      </c>
      <c r="F112">
        <v>318.85000000000002</v>
      </c>
      <c r="G112">
        <v>319.24</v>
      </c>
      <c r="H112">
        <v>318.51</v>
      </c>
      <c r="I112">
        <v>319.57</v>
      </c>
      <c r="J112">
        <v>318.85000000000002</v>
      </c>
    </row>
    <row r="113" spans="1:10" x14ac:dyDescent="0.3">
      <c r="A113">
        <v>1962</v>
      </c>
      <c r="B113">
        <v>8</v>
      </c>
      <c r="C113">
        <v>22873</v>
      </c>
      <c r="D113">
        <v>1962.6219000000001</v>
      </c>
      <c r="E113">
        <v>317.39999999999998</v>
      </c>
      <c r="F113">
        <v>318.64</v>
      </c>
      <c r="G113">
        <v>317.32</v>
      </c>
      <c r="H113">
        <v>318.56</v>
      </c>
      <c r="I113">
        <v>317.39999999999998</v>
      </c>
      <c r="J113">
        <v>318.64</v>
      </c>
    </row>
    <row r="114" spans="1:10" x14ac:dyDescent="0.3">
      <c r="A114">
        <v>1962</v>
      </c>
      <c r="B114">
        <v>9</v>
      </c>
      <c r="C114">
        <v>22904</v>
      </c>
      <c r="D114">
        <v>1962.7067999999999</v>
      </c>
      <c r="E114">
        <v>316.25</v>
      </c>
      <c r="F114">
        <v>319.16000000000003</v>
      </c>
      <c r="G114">
        <v>315.7</v>
      </c>
      <c r="H114">
        <v>318.61</v>
      </c>
      <c r="I114">
        <v>316.25</v>
      </c>
      <c r="J114">
        <v>319.16000000000003</v>
      </c>
    </row>
    <row r="115" spans="1:10" x14ac:dyDescent="0.3">
      <c r="A115">
        <v>1962</v>
      </c>
      <c r="B115">
        <v>10</v>
      </c>
      <c r="C115">
        <v>22934</v>
      </c>
      <c r="D115">
        <v>1962.789</v>
      </c>
      <c r="E115">
        <v>315.42</v>
      </c>
      <c r="F115">
        <v>318.45999999999998</v>
      </c>
      <c r="G115">
        <v>315.61</v>
      </c>
      <c r="H115">
        <v>318.64</v>
      </c>
      <c r="I115">
        <v>315.42</v>
      </c>
      <c r="J115">
        <v>318.45999999999998</v>
      </c>
    </row>
    <row r="116" spans="1:10" x14ac:dyDescent="0.3">
      <c r="A116">
        <v>1962</v>
      </c>
      <c r="B116">
        <v>11</v>
      </c>
      <c r="C116">
        <v>22965</v>
      </c>
      <c r="D116">
        <v>1962.874</v>
      </c>
      <c r="E116">
        <v>316.69</v>
      </c>
      <c r="F116">
        <v>318.61</v>
      </c>
      <c r="G116">
        <v>316.76</v>
      </c>
      <c r="H116">
        <v>318.68</v>
      </c>
      <c r="I116">
        <v>316.69</v>
      </c>
      <c r="J116">
        <v>318.61</v>
      </c>
    </row>
    <row r="117" spans="1:10" x14ac:dyDescent="0.3">
      <c r="A117">
        <v>1962</v>
      </c>
      <c r="B117">
        <v>12</v>
      </c>
      <c r="C117">
        <v>22995</v>
      </c>
      <c r="D117">
        <v>1962.9562000000001</v>
      </c>
      <c r="E117">
        <v>317.7</v>
      </c>
      <c r="F117">
        <v>318.5</v>
      </c>
      <c r="G117">
        <v>317.92</v>
      </c>
      <c r="H117">
        <v>318.72000000000003</v>
      </c>
      <c r="I117">
        <v>317.7</v>
      </c>
      <c r="J117">
        <v>318.5</v>
      </c>
    </row>
    <row r="118" spans="1:10" x14ac:dyDescent="0.3">
      <c r="A118">
        <v>1963</v>
      </c>
      <c r="B118">
        <v>1</v>
      </c>
      <c r="C118">
        <v>23026</v>
      </c>
      <c r="D118">
        <v>1963.0410999999999</v>
      </c>
      <c r="E118">
        <v>318.74</v>
      </c>
      <c r="F118">
        <v>318.73</v>
      </c>
      <c r="G118">
        <v>318.77</v>
      </c>
      <c r="H118">
        <v>318.76</v>
      </c>
      <c r="I118">
        <v>318.74</v>
      </c>
      <c r="J118">
        <v>318.73</v>
      </c>
    </row>
    <row r="119" spans="1:10" x14ac:dyDescent="0.3">
      <c r="A119">
        <v>1963</v>
      </c>
      <c r="B119">
        <v>2</v>
      </c>
      <c r="C119">
        <v>23057</v>
      </c>
      <c r="D119">
        <v>1963.126</v>
      </c>
      <c r="E119">
        <v>319.07</v>
      </c>
      <c r="F119">
        <v>318.45</v>
      </c>
      <c r="G119">
        <v>319.43</v>
      </c>
      <c r="H119">
        <v>318.81</v>
      </c>
      <c r="I119">
        <v>319.07</v>
      </c>
      <c r="J119">
        <v>318.45</v>
      </c>
    </row>
    <row r="120" spans="1:10" x14ac:dyDescent="0.3">
      <c r="A120">
        <v>1963</v>
      </c>
      <c r="B120">
        <v>3</v>
      </c>
      <c r="C120">
        <v>23085</v>
      </c>
      <c r="D120">
        <v>1963.2027</v>
      </c>
      <c r="E120">
        <v>319.86</v>
      </c>
      <c r="F120">
        <v>318.55</v>
      </c>
      <c r="G120">
        <v>320.16000000000003</v>
      </c>
      <c r="H120">
        <v>318.85000000000002</v>
      </c>
      <c r="I120">
        <v>319.86</v>
      </c>
      <c r="J120">
        <v>318.55</v>
      </c>
    </row>
    <row r="121" spans="1:10" x14ac:dyDescent="0.3">
      <c r="A121">
        <v>1963</v>
      </c>
      <c r="B121">
        <v>4</v>
      </c>
      <c r="C121">
        <v>23116</v>
      </c>
      <c r="D121">
        <v>1963.2877000000001</v>
      </c>
      <c r="E121">
        <v>321.39</v>
      </c>
      <c r="F121">
        <v>319.04000000000002</v>
      </c>
      <c r="G121">
        <v>321.25</v>
      </c>
      <c r="H121">
        <v>318.91000000000003</v>
      </c>
      <c r="I121">
        <v>321.39</v>
      </c>
      <c r="J121">
        <v>319.04000000000002</v>
      </c>
    </row>
    <row r="122" spans="1:10" x14ac:dyDescent="0.3">
      <c r="A122">
        <v>1963</v>
      </c>
      <c r="B122">
        <v>5</v>
      </c>
      <c r="C122">
        <v>23146</v>
      </c>
      <c r="D122">
        <v>1963.3698999999999</v>
      </c>
      <c r="E122">
        <v>322.25</v>
      </c>
      <c r="F122">
        <v>319.42</v>
      </c>
      <c r="G122">
        <v>321.79000000000002</v>
      </c>
      <c r="H122">
        <v>318.95999999999998</v>
      </c>
      <c r="I122">
        <v>322.25</v>
      </c>
      <c r="J122">
        <v>319.42</v>
      </c>
    </row>
    <row r="123" spans="1:10" x14ac:dyDescent="0.3">
      <c r="A123">
        <v>1963</v>
      </c>
      <c r="B123">
        <v>6</v>
      </c>
      <c r="C123">
        <v>23177</v>
      </c>
      <c r="D123">
        <v>1963.4548</v>
      </c>
      <c r="E123">
        <v>321.48</v>
      </c>
      <c r="F123">
        <v>319.32</v>
      </c>
      <c r="G123">
        <v>321.17</v>
      </c>
      <c r="H123">
        <v>319.01</v>
      </c>
      <c r="I123">
        <v>321.48</v>
      </c>
      <c r="J123">
        <v>319.32</v>
      </c>
    </row>
    <row r="124" spans="1:10" x14ac:dyDescent="0.3">
      <c r="A124">
        <v>1963</v>
      </c>
      <c r="B124">
        <v>7</v>
      </c>
      <c r="C124">
        <v>23207</v>
      </c>
      <c r="D124">
        <v>1963.537</v>
      </c>
      <c r="E124">
        <v>319.74</v>
      </c>
      <c r="F124">
        <v>319.01</v>
      </c>
      <c r="G124">
        <v>319.77999999999997</v>
      </c>
      <c r="H124">
        <v>319.05</v>
      </c>
      <c r="I124">
        <v>319.74</v>
      </c>
      <c r="J124">
        <v>319.01</v>
      </c>
    </row>
    <row r="125" spans="1:10" x14ac:dyDescent="0.3">
      <c r="A125">
        <v>1963</v>
      </c>
      <c r="B125">
        <v>8</v>
      </c>
      <c r="C125">
        <v>23238</v>
      </c>
      <c r="D125">
        <v>1963.6219000000001</v>
      </c>
      <c r="E125">
        <v>317.77</v>
      </c>
      <c r="F125">
        <v>319.01</v>
      </c>
      <c r="G125">
        <v>317.85000000000002</v>
      </c>
      <c r="H125">
        <v>319.10000000000002</v>
      </c>
      <c r="I125">
        <v>317.77</v>
      </c>
      <c r="J125">
        <v>319.01</v>
      </c>
    </row>
    <row r="126" spans="1:10" x14ac:dyDescent="0.3">
      <c r="A126">
        <v>1963</v>
      </c>
      <c r="B126">
        <v>9</v>
      </c>
      <c r="C126">
        <v>23269</v>
      </c>
      <c r="D126">
        <v>1963.7067999999999</v>
      </c>
      <c r="E126">
        <v>316.20999999999998</v>
      </c>
      <c r="F126">
        <v>319.12</v>
      </c>
      <c r="G126">
        <v>316.23</v>
      </c>
      <c r="H126">
        <v>319.14</v>
      </c>
      <c r="I126">
        <v>316.20999999999998</v>
      </c>
      <c r="J126">
        <v>319.12</v>
      </c>
    </row>
    <row r="127" spans="1:10" x14ac:dyDescent="0.3">
      <c r="A127">
        <v>1963</v>
      </c>
      <c r="B127">
        <v>10</v>
      </c>
      <c r="C127">
        <v>23299</v>
      </c>
      <c r="D127">
        <v>1963.789</v>
      </c>
      <c r="E127">
        <v>315.99</v>
      </c>
      <c r="F127">
        <v>319.02999999999997</v>
      </c>
      <c r="G127">
        <v>316.14</v>
      </c>
      <c r="H127">
        <v>319.18</v>
      </c>
      <c r="I127">
        <v>315.99</v>
      </c>
      <c r="J127">
        <v>319.02999999999997</v>
      </c>
    </row>
    <row r="128" spans="1:10" x14ac:dyDescent="0.3">
      <c r="A128">
        <v>1963</v>
      </c>
      <c r="B128">
        <v>11</v>
      </c>
      <c r="C128">
        <v>23330</v>
      </c>
      <c r="D128">
        <v>1963.874</v>
      </c>
      <c r="E128">
        <v>317.12</v>
      </c>
      <c r="F128">
        <v>319.06</v>
      </c>
      <c r="G128">
        <v>317.3</v>
      </c>
      <c r="H128">
        <v>319.23</v>
      </c>
      <c r="I128">
        <v>317.12</v>
      </c>
      <c r="J128">
        <v>319.06</v>
      </c>
    </row>
    <row r="129" spans="1:10" x14ac:dyDescent="0.3">
      <c r="A129">
        <v>1963</v>
      </c>
      <c r="B129">
        <v>12</v>
      </c>
      <c r="C129">
        <v>23360</v>
      </c>
      <c r="D129">
        <v>1963.9562000000001</v>
      </c>
      <c r="E129">
        <v>318.31</v>
      </c>
      <c r="F129">
        <v>319.11</v>
      </c>
      <c r="G129">
        <v>318.47000000000003</v>
      </c>
      <c r="H129">
        <v>319.27</v>
      </c>
      <c r="I129">
        <v>318.31</v>
      </c>
      <c r="J129">
        <v>319.11</v>
      </c>
    </row>
    <row r="130" spans="1:10" x14ac:dyDescent="0.3">
      <c r="A130">
        <v>1964</v>
      </c>
      <c r="B130">
        <v>1</v>
      </c>
      <c r="C130">
        <v>23391</v>
      </c>
      <c r="D130">
        <v>1964.0409999999999</v>
      </c>
      <c r="E130">
        <v>319.57</v>
      </c>
      <c r="F130">
        <v>319.56</v>
      </c>
      <c r="G130">
        <v>319.33999999999997</v>
      </c>
      <c r="H130">
        <v>319.32</v>
      </c>
      <c r="I130">
        <v>319.57</v>
      </c>
      <c r="J130">
        <v>319.56</v>
      </c>
    </row>
    <row r="131" spans="1:10" x14ac:dyDescent="0.3">
      <c r="A131">
        <v>1964</v>
      </c>
      <c r="B131">
        <v>2</v>
      </c>
      <c r="C131">
        <v>23422</v>
      </c>
      <c r="D131">
        <v>1964.1257000000001</v>
      </c>
      <c r="E131">
        <v>-99.99</v>
      </c>
      <c r="F131">
        <v>-99.99</v>
      </c>
      <c r="G131">
        <v>319.99</v>
      </c>
      <c r="H131">
        <v>319.37</v>
      </c>
      <c r="I131">
        <v>319.99</v>
      </c>
      <c r="J131">
        <v>319.37</v>
      </c>
    </row>
    <row r="132" spans="1:10" x14ac:dyDescent="0.3">
      <c r="A132">
        <v>1964</v>
      </c>
      <c r="B132">
        <v>3</v>
      </c>
      <c r="C132">
        <v>23451</v>
      </c>
      <c r="D132">
        <v>1964.2049</v>
      </c>
      <c r="E132">
        <v>-99.99</v>
      </c>
      <c r="F132">
        <v>-99.99</v>
      </c>
      <c r="G132">
        <v>320.75</v>
      </c>
      <c r="H132">
        <v>319.42</v>
      </c>
      <c r="I132">
        <v>320.75</v>
      </c>
      <c r="J132">
        <v>319.42</v>
      </c>
    </row>
    <row r="133" spans="1:10" x14ac:dyDescent="0.3">
      <c r="A133">
        <v>1964</v>
      </c>
      <c r="B133">
        <v>4</v>
      </c>
      <c r="C133">
        <v>23482</v>
      </c>
      <c r="D133">
        <v>1964.2896000000001</v>
      </c>
      <c r="E133">
        <v>-99.99</v>
      </c>
      <c r="F133">
        <v>-99.99</v>
      </c>
      <c r="G133">
        <v>321.83999999999997</v>
      </c>
      <c r="H133">
        <v>319.45999999999998</v>
      </c>
      <c r="I133">
        <v>321.83999999999997</v>
      </c>
      <c r="J133">
        <v>319.45999999999998</v>
      </c>
    </row>
    <row r="134" spans="1:10" x14ac:dyDescent="0.3">
      <c r="A134">
        <v>1964</v>
      </c>
      <c r="B134">
        <v>5</v>
      </c>
      <c r="C134">
        <v>23512</v>
      </c>
      <c r="D134">
        <v>1964.3715999999999</v>
      </c>
      <c r="E134">
        <v>322.25</v>
      </c>
      <c r="F134">
        <v>319.41000000000003</v>
      </c>
      <c r="G134">
        <v>322.33999999999997</v>
      </c>
      <c r="H134">
        <v>319.5</v>
      </c>
      <c r="I134">
        <v>322.25</v>
      </c>
      <c r="J134">
        <v>319.41000000000003</v>
      </c>
    </row>
    <row r="135" spans="1:10" x14ac:dyDescent="0.3">
      <c r="A135">
        <v>1964</v>
      </c>
      <c r="B135">
        <v>6</v>
      </c>
      <c r="C135">
        <v>23543</v>
      </c>
      <c r="D135">
        <v>1964.4563000000001</v>
      </c>
      <c r="E135">
        <v>321.89</v>
      </c>
      <c r="F135">
        <v>319.75</v>
      </c>
      <c r="G135">
        <v>321.68</v>
      </c>
      <c r="H135">
        <v>319.54000000000002</v>
      </c>
      <c r="I135">
        <v>321.89</v>
      </c>
      <c r="J135">
        <v>319.75</v>
      </c>
    </row>
    <row r="136" spans="1:10" x14ac:dyDescent="0.3">
      <c r="A136">
        <v>1964</v>
      </c>
      <c r="B136">
        <v>7</v>
      </c>
      <c r="C136">
        <v>23573</v>
      </c>
      <c r="D136">
        <v>1964.5382999999999</v>
      </c>
      <c r="E136">
        <v>320.44</v>
      </c>
      <c r="F136">
        <v>319.73</v>
      </c>
      <c r="G136">
        <v>320.27</v>
      </c>
      <c r="H136">
        <v>319.57</v>
      </c>
      <c r="I136">
        <v>320.44</v>
      </c>
      <c r="J136">
        <v>319.73</v>
      </c>
    </row>
    <row r="137" spans="1:10" x14ac:dyDescent="0.3">
      <c r="A137">
        <v>1964</v>
      </c>
      <c r="B137">
        <v>8</v>
      </c>
      <c r="C137">
        <v>23604</v>
      </c>
      <c r="D137">
        <v>1964.623</v>
      </c>
      <c r="E137">
        <v>318.7</v>
      </c>
      <c r="F137">
        <v>319.97000000000003</v>
      </c>
      <c r="G137">
        <v>318.32</v>
      </c>
      <c r="H137">
        <v>319.58999999999997</v>
      </c>
      <c r="I137">
        <v>318.7</v>
      </c>
      <c r="J137">
        <v>319.97000000000003</v>
      </c>
    </row>
    <row r="138" spans="1:10" x14ac:dyDescent="0.3">
      <c r="A138">
        <v>1964</v>
      </c>
      <c r="B138">
        <v>9</v>
      </c>
      <c r="C138">
        <v>23635</v>
      </c>
      <c r="D138">
        <v>1964.7076999999999</v>
      </c>
      <c r="E138">
        <v>316.7</v>
      </c>
      <c r="F138">
        <v>319.64</v>
      </c>
      <c r="G138">
        <v>316.68</v>
      </c>
      <c r="H138">
        <v>319.61</v>
      </c>
      <c r="I138">
        <v>316.7</v>
      </c>
      <c r="J138">
        <v>319.64</v>
      </c>
    </row>
    <row r="139" spans="1:10" x14ac:dyDescent="0.3">
      <c r="A139">
        <v>1964</v>
      </c>
      <c r="B139">
        <v>10</v>
      </c>
      <c r="C139">
        <v>23665</v>
      </c>
      <c r="D139">
        <v>1964.7896000000001</v>
      </c>
      <c r="E139">
        <v>316.79000000000002</v>
      </c>
      <c r="F139">
        <v>319.85000000000002</v>
      </c>
      <c r="G139">
        <v>316.57</v>
      </c>
      <c r="H139">
        <v>319.63</v>
      </c>
      <c r="I139">
        <v>316.79000000000002</v>
      </c>
      <c r="J139">
        <v>319.85000000000002</v>
      </c>
    </row>
    <row r="140" spans="1:10" x14ac:dyDescent="0.3">
      <c r="A140">
        <v>1964</v>
      </c>
      <c r="B140">
        <v>11</v>
      </c>
      <c r="C140">
        <v>23696</v>
      </c>
      <c r="D140">
        <v>1964.8742999999999</v>
      </c>
      <c r="E140">
        <v>317.79000000000002</v>
      </c>
      <c r="F140">
        <v>319.72000000000003</v>
      </c>
      <c r="G140">
        <v>317.70999999999998</v>
      </c>
      <c r="H140">
        <v>319.64</v>
      </c>
      <c r="I140">
        <v>317.79000000000002</v>
      </c>
      <c r="J140">
        <v>319.72000000000003</v>
      </c>
    </row>
    <row r="141" spans="1:10" x14ac:dyDescent="0.3">
      <c r="A141">
        <v>1964</v>
      </c>
      <c r="B141">
        <v>12</v>
      </c>
      <c r="C141">
        <v>23726</v>
      </c>
      <c r="D141">
        <v>1964.9563000000001</v>
      </c>
      <c r="E141">
        <v>318.70999999999998</v>
      </c>
      <c r="F141">
        <v>319.51</v>
      </c>
      <c r="G141">
        <v>318.85000000000002</v>
      </c>
      <c r="H141">
        <v>319.66000000000003</v>
      </c>
      <c r="I141">
        <v>318.70999999999998</v>
      </c>
      <c r="J141">
        <v>319.51</v>
      </c>
    </row>
    <row r="142" spans="1:10" x14ac:dyDescent="0.3">
      <c r="A142">
        <v>1965</v>
      </c>
      <c r="B142">
        <v>1</v>
      </c>
      <c r="C142">
        <v>23757</v>
      </c>
      <c r="D142">
        <v>1965.0410999999999</v>
      </c>
      <c r="E142">
        <v>319.44</v>
      </c>
      <c r="F142">
        <v>319.43</v>
      </c>
      <c r="G142">
        <v>319.69</v>
      </c>
      <c r="H142">
        <v>319.68</v>
      </c>
      <c r="I142">
        <v>319.44</v>
      </c>
      <c r="J142">
        <v>319.43</v>
      </c>
    </row>
    <row r="143" spans="1:10" x14ac:dyDescent="0.3">
      <c r="A143">
        <v>1965</v>
      </c>
      <c r="B143">
        <v>2</v>
      </c>
      <c r="C143">
        <v>23788</v>
      </c>
      <c r="D143">
        <v>1965.126</v>
      </c>
      <c r="E143">
        <v>320.44</v>
      </c>
      <c r="F143">
        <v>319.82</v>
      </c>
      <c r="G143">
        <v>320.33999999999997</v>
      </c>
      <c r="H143">
        <v>319.72000000000003</v>
      </c>
      <c r="I143">
        <v>320.44</v>
      </c>
      <c r="J143">
        <v>319.82</v>
      </c>
    </row>
    <row r="144" spans="1:10" x14ac:dyDescent="0.3">
      <c r="A144">
        <v>1965</v>
      </c>
      <c r="B144">
        <v>3</v>
      </c>
      <c r="C144">
        <v>23816</v>
      </c>
      <c r="D144">
        <v>1965.2027</v>
      </c>
      <c r="E144">
        <v>320.89</v>
      </c>
      <c r="F144">
        <v>319.57</v>
      </c>
      <c r="G144">
        <v>321.07</v>
      </c>
      <c r="H144">
        <v>319.76</v>
      </c>
      <c r="I144">
        <v>320.89</v>
      </c>
      <c r="J144">
        <v>319.57</v>
      </c>
    </row>
    <row r="145" spans="1:10" x14ac:dyDescent="0.3">
      <c r="A145">
        <v>1965</v>
      </c>
      <c r="B145">
        <v>4</v>
      </c>
      <c r="C145">
        <v>23847</v>
      </c>
      <c r="D145">
        <v>1965.2877000000001</v>
      </c>
      <c r="E145">
        <v>322.14</v>
      </c>
      <c r="F145">
        <v>319.77</v>
      </c>
      <c r="G145">
        <v>322.18</v>
      </c>
      <c r="H145">
        <v>319.82</v>
      </c>
      <c r="I145">
        <v>322.14</v>
      </c>
      <c r="J145">
        <v>319.77</v>
      </c>
    </row>
    <row r="146" spans="1:10" x14ac:dyDescent="0.3">
      <c r="A146">
        <v>1965</v>
      </c>
      <c r="B146">
        <v>5</v>
      </c>
      <c r="C146">
        <v>23877</v>
      </c>
      <c r="D146">
        <v>1965.3698999999999</v>
      </c>
      <c r="E146">
        <v>322.16000000000003</v>
      </c>
      <c r="F146">
        <v>319.32</v>
      </c>
      <c r="G146">
        <v>322.74</v>
      </c>
      <c r="H146">
        <v>319.89</v>
      </c>
      <c r="I146">
        <v>322.16000000000003</v>
      </c>
      <c r="J146">
        <v>319.32</v>
      </c>
    </row>
    <row r="147" spans="1:10" x14ac:dyDescent="0.3">
      <c r="A147">
        <v>1965</v>
      </c>
      <c r="B147">
        <v>6</v>
      </c>
      <c r="C147">
        <v>23908</v>
      </c>
      <c r="D147">
        <v>1965.4548</v>
      </c>
      <c r="E147">
        <v>321.87</v>
      </c>
      <c r="F147">
        <v>319.7</v>
      </c>
      <c r="G147">
        <v>322.16000000000003</v>
      </c>
      <c r="H147">
        <v>319.99</v>
      </c>
      <c r="I147">
        <v>321.87</v>
      </c>
      <c r="J147">
        <v>319.7</v>
      </c>
    </row>
    <row r="148" spans="1:10" x14ac:dyDescent="0.3">
      <c r="A148">
        <v>1965</v>
      </c>
      <c r="B148">
        <v>7</v>
      </c>
      <c r="C148">
        <v>23938</v>
      </c>
      <c r="D148">
        <v>1965.537</v>
      </c>
      <c r="E148">
        <v>321.39</v>
      </c>
      <c r="F148">
        <v>320.66000000000003</v>
      </c>
      <c r="G148">
        <v>320.82</v>
      </c>
      <c r="H148">
        <v>320.08999999999997</v>
      </c>
      <c r="I148">
        <v>321.39</v>
      </c>
      <c r="J148">
        <v>320.66000000000003</v>
      </c>
    </row>
    <row r="149" spans="1:10" x14ac:dyDescent="0.3">
      <c r="A149">
        <v>1965</v>
      </c>
      <c r="B149">
        <v>8</v>
      </c>
      <c r="C149">
        <v>23969</v>
      </c>
      <c r="D149">
        <v>1965.6219000000001</v>
      </c>
      <c r="E149">
        <v>318.8</v>
      </c>
      <c r="F149">
        <v>320.06</v>
      </c>
      <c r="G149">
        <v>318.95</v>
      </c>
      <c r="H149">
        <v>320.2</v>
      </c>
      <c r="I149">
        <v>318.8</v>
      </c>
      <c r="J149">
        <v>320.06</v>
      </c>
    </row>
    <row r="150" spans="1:10" x14ac:dyDescent="0.3">
      <c r="A150">
        <v>1965</v>
      </c>
      <c r="B150">
        <v>9</v>
      </c>
      <c r="C150">
        <v>24000</v>
      </c>
      <c r="D150">
        <v>1965.7067999999999</v>
      </c>
      <c r="E150">
        <v>317.82</v>
      </c>
      <c r="F150">
        <v>320.75</v>
      </c>
      <c r="G150">
        <v>317.39</v>
      </c>
      <c r="H150">
        <v>320.32</v>
      </c>
      <c r="I150">
        <v>317.82</v>
      </c>
      <c r="J150">
        <v>320.75</v>
      </c>
    </row>
    <row r="151" spans="1:10" x14ac:dyDescent="0.3">
      <c r="A151">
        <v>1965</v>
      </c>
      <c r="B151">
        <v>10</v>
      </c>
      <c r="C151">
        <v>24030</v>
      </c>
      <c r="D151">
        <v>1965.789</v>
      </c>
      <c r="E151">
        <v>317.3</v>
      </c>
      <c r="F151">
        <v>320.37</v>
      </c>
      <c r="G151">
        <v>317.37</v>
      </c>
      <c r="H151">
        <v>320.43</v>
      </c>
      <c r="I151">
        <v>317.3</v>
      </c>
      <c r="J151">
        <v>320.37</v>
      </c>
    </row>
    <row r="152" spans="1:10" x14ac:dyDescent="0.3">
      <c r="A152">
        <v>1965</v>
      </c>
      <c r="B152">
        <v>11</v>
      </c>
      <c r="C152">
        <v>24061</v>
      </c>
      <c r="D152">
        <v>1965.874</v>
      </c>
      <c r="E152">
        <v>318.86</v>
      </c>
      <c r="F152">
        <v>320.81</v>
      </c>
      <c r="G152">
        <v>318.61</v>
      </c>
      <c r="H152">
        <v>320.55</v>
      </c>
      <c r="I152">
        <v>318.86</v>
      </c>
      <c r="J152">
        <v>320.81</v>
      </c>
    </row>
    <row r="153" spans="1:10" x14ac:dyDescent="0.3">
      <c r="A153">
        <v>1965</v>
      </c>
      <c r="B153">
        <v>12</v>
      </c>
      <c r="C153">
        <v>24091</v>
      </c>
      <c r="D153">
        <v>1965.9562000000001</v>
      </c>
      <c r="E153">
        <v>319.42</v>
      </c>
      <c r="F153">
        <v>320.23</v>
      </c>
      <c r="G153">
        <v>319.86</v>
      </c>
      <c r="H153">
        <v>320.67</v>
      </c>
      <c r="I153">
        <v>319.42</v>
      </c>
      <c r="J153">
        <v>320.23</v>
      </c>
    </row>
    <row r="154" spans="1:10" x14ac:dyDescent="0.3">
      <c r="A154">
        <v>1966</v>
      </c>
      <c r="B154">
        <v>1</v>
      </c>
      <c r="C154">
        <v>24122</v>
      </c>
      <c r="D154">
        <v>1966.0410999999999</v>
      </c>
      <c r="E154">
        <v>320.62</v>
      </c>
      <c r="F154">
        <v>320.61</v>
      </c>
      <c r="G154">
        <v>320.8</v>
      </c>
      <c r="H154">
        <v>320.79000000000002</v>
      </c>
      <c r="I154">
        <v>320.62</v>
      </c>
      <c r="J154">
        <v>320.61</v>
      </c>
    </row>
    <row r="155" spans="1:10" x14ac:dyDescent="0.3">
      <c r="A155">
        <v>1966</v>
      </c>
      <c r="B155">
        <v>2</v>
      </c>
      <c r="C155">
        <v>24153</v>
      </c>
      <c r="D155">
        <v>1966.126</v>
      </c>
      <c r="E155">
        <v>321.58999999999997</v>
      </c>
      <c r="F155">
        <v>320.97000000000003</v>
      </c>
      <c r="G155">
        <v>321.54000000000002</v>
      </c>
      <c r="H155">
        <v>320.91000000000003</v>
      </c>
      <c r="I155">
        <v>321.58999999999997</v>
      </c>
      <c r="J155">
        <v>320.97000000000003</v>
      </c>
    </row>
    <row r="156" spans="1:10" x14ac:dyDescent="0.3">
      <c r="A156">
        <v>1966</v>
      </c>
      <c r="B156">
        <v>3</v>
      </c>
      <c r="C156">
        <v>24181</v>
      </c>
      <c r="D156">
        <v>1966.2027</v>
      </c>
      <c r="E156">
        <v>322.39</v>
      </c>
      <c r="F156">
        <v>321.07</v>
      </c>
      <c r="G156">
        <v>322.33999999999997</v>
      </c>
      <c r="H156">
        <v>321.02</v>
      </c>
      <c r="I156">
        <v>322.39</v>
      </c>
      <c r="J156">
        <v>321.07</v>
      </c>
    </row>
    <row r="157" spans="1:10" x14ac:dyDescent="0.3">
      <c r="A157">
        <v>1966</v>
      </c>
      <c r="B157">
        <v>4</v>
      </c>
      <c r="C157">
        <v>24212</v>
      </c>
      <c r="D157">
        <v>1966.2877000000001</v>
      </c>
      <c r="E157">
        <v>323.87</v>
      </c>
      <c r="F157">
        <v>321.5</v>
      </c>
      <c r="G157">
        <v>323.5</v>
      </c>
      <c r="H157">
        <v>321.13</v>
      </c>
      <c r="I157">
        <v>323.87</v>
      </c>
      <c r="J157">
        <v>321.5</v>
      </c>
    </row>
    <row r="158" spans="1:10" x14ac:dyDescent="0.3">
      <c r="A158">
        <v>1966</v>
      </c>
      <c r="B158">
        <v>5</v>
      </c>
      <c r="C158">
        <v>24242</v>
      </c>
      <c r="D158">
        <v>1966.3698999999999</v>
      </c>
      <c r="E158">
        <v>324.01</v>
      </c>
      <c r="F158">
        <v>321.14999999999998</v>
      </c>
      <c r="G158">
        <v>324.08999999999997</v>
      </c>
      <c r="H158">
        <v>321.23</v>
      </c>
      <c r="I158">
        <v>324.01</v>
      </c>
      <c r="J158">
        <v>321.14999999999998</v>
      </c>
    </row>
    <row r="159" spans="1:10" x14ac:dyDescent="0.3">
      <c r="A159">
        <v>1966</v>
      </c>
      <c r="B159">
        <v>6</v>
      </c>
      <c r="C159">
        <v>24273</v>
      </c>
      <c r="D159">
        <v>1966.4548</v>
      </c>
      <c r="E159">
        <v>323.75</v>
      </c>
      <c r="F159">
        <v>321.57</v>
      </c>
      <c r="G159">
        <v>323.51</v>
      </c>
      <c r="H159">
        <v>321.33</v>
      </c>
      <c r="I159">
        <v>323.75</v>
      </c>
      <c r="J159">
        <v>321.57</v>
      </c>
    </row>
    <row r="160" spans="1:10" x14ac:dyDescent="0.3">
      <c r="A160">
        <v>1966</v>
      </c>
      <c r="B160">
        <v>7</v>
      </c>
      <c r="C160">
        <v>24303</v>
      </c>
      <c r="D160">
        <v>1966.537</v>
      </c>
      <c r="E160">
        <v>322.39</v>
      </c>
      <c r="F160">
        <v>321.64999999999998</v>
      </c>
      <c r="G160">
        <v>322.14999999999998</v>
      </c>
      <c r="H160">
        <v>321.41000000000003</v>
      </c>
      <c r="I160">
        <v>322.39</v>
      </c>
      <c r="J160">
        <v>321.64999999999998</v>
      </c>
    </row>
    <row r="161" spans="1:10" x14ac:dyDescent="0.3">
      <c r="A161">
        <v>1966</v>
      </c>
      <c r="B161">
        <v>8</v>
      </c>
      <c r="C161">
        <v>24334</v>
      </c>
      <c r="D161">
        <v>1966.6219000000001</v>
      </c>
      <c r="E161">
        <v>320.36</v>
      </c>
      <c r="F161">
        <v>321.62</v>
      </c>
      <c r="G161">
        <v>320.23</v>
      </c>
      <c r="H161">
        <v>321.49</v>
      </c>
      <c r="I161">
        <v>320.36</v>
      </c>
      <c r="J161">
        <v>321.62</v>
      </c>
    </row>
    <row r="162" spans="1:10" x14ac:dyDescent="0.3">
      <c r="A162">
        <v>1966</v>
      </c>
      <c r="B162">
        <v>9</v>
      </c>
      <c r="C162">
        <v>24365</v>
      </c>
      <c r="D162">
        <v>1966.7067999999999</v>
      </c>
      <c r="E162">
        <v>318.64</v>
      </c>
      <c r="F162">
        <v>321.58</v>
      </c>
      <c r="G162">
        <v>318.62</v>
      </c>
      <c r="H162">
        <v>321.56</v>
      </c>
      <c r="I162">
        <v>318.64</v>
      </c>
      <c r="J162">
        <v>321.58</v>
      </c>
    </row>
    <row r="163" spans="1:10" x14ac:dyDescent="0.3">
      <c r="A163">
        <v>1966</v>
      </c>
      <c r="B163">
        <v>10</v>
      </c>
      <c r="C163">
        <v>24395</v>
      </c>
      <c r="D163">
        <v>1966.789</v>
      </c>
      <c r="E163">
        <v>318.10000000000002</v>
      </c>
      <c r="F163">
        <v>321.18</v>
      </c>
      <c r="G163">
        <v>318.55</v>
      </c>
      <c r="H163">
        <v>321.63</v>
      </c>
      <c r="I163">
        <v>318.10000000000002</v>
      </c>
      <c r="J163">
        <v>321.18</v>
      </c>
    </row>
    <row r="164" spans="1:10" x14ac:dyDescent="0.3">
      <c r="A164">
        <v>1966</v>
      </c>
      <c r="B164">
        <v>11</v>
      </c>
      <c r="C164">
        <v>24426</v>
      </c>
      <c r="D164">
        <v>1966.874</v>
      </c>
      <c r="E164">
        <v>319.77999999999997</v>
      </c>
      <c r="F164">
        <v>321.73</v>
      </c>
      <c r="G164">
        <v>319.74</v>
      </c>
      <c r="H164">
        <v>321.69</v>
      </c>
      <c r="I164">
        <v>319.77999999999997</v>
      </c>
      <c r="J164">
        <v>321.73</v>
      </c>
    </row>
    <row r="165" spans="1:10" x14ac:dyDescent="0.3">
      <c r="A165">
        <v>1966</v>
      </c>
      <c r="B165">
        <v>12</v>
      </c>
      <c r="C165">
        <v>24456</v>
      </c>
      <c r="D165">
        <v>1966.9562000000001</v>
      </c>
      <c r="E165">
        <v>321.08</v>
      </c>
      <c r="F165">
        <v>321.89</v>
      </c>
      <c r="G165">
        <v>320.94</v>
      </c>
      <c r="H165">
        <v>321.75</v>
      </c>
      <c r="I165">
        <v>321.08</v>
      </c>
      <c r="J165">
        <v>321.89</v>
      </c>
    </row>
    <row r="166" spans="1:10" x14ac:dyDescent="0.3">
      <c r="A166">
        <v>1967</v>
      </c>
      <c r="B166">
        <v>1</v>
      </c>
      <c r="C166">
        <v>24487</v>
      </c>
      <c r="D166">
        <v>1967.0410999999999</v>
      </c>
      <c r="E166">
        <v>322.06</v>
      </c>
      <c r="F166">
        <v>322.05</v>
      </c>
      <c r="G166">
        <v>321.82</v>
      </c>
      <c r="H166">
        <v>321.8</v>
      </c>
      <c r="I166">
        <v>322.06</v>
      </c>
      <c r="J166">
        <v>322.05</v>
      </c>
    </row>
    <row r="167" spans="1:10" x14ac:dyDescent="0.3">
      <c r="A167">
        <v>1967</v>
      </c>
      <c r="B167">
        <v>2</v>
      </c>
      <c r="C167">
        <v>24518</v>
      </c>
      <c r="D167">
        <v>1967.126</v>
      </c>
      <c r="E167">
        <v>322.5</v>
      </c>
      <c r="F167">
        <v>321.87</v>
      </c>
      <c r="G167">
        <v>322.49</v>
      </c>
      <c r="H167">
        <v>321.86</v>
      </c>
      <c r="I167">
        <v>322.5</v>
      </c>
      <c r="J167">
        <v>321.87</v>
      </c>
    </row>
    <row r="168" spans="1:10" x14ac:dyDescent="0.3">
      <c r="A168">
        <v>1967</v>
      </c>
      <c r="B168">
        <v>3</v>
      </c>
      <c r="C168">
        <v>24546</v>
      </c>
      <c r="D168">
        <v>1967.2027</v>
      </c>
      <c r="E168">
        <v>323.04000000000002</v>
      </c>
      <c r="F168">
        <v>321.70999999999998</v>
      </c>
      <c r="G168">
        <v>323.23</v>
      </c>
      <c r="H168">
        <v>321.89999999999998</v>
      </c>
      <c r="I168">
        <v>323.04000000000002</v>
      </c>
      <c r="J168">
        <v>321.70999999999998</v>
      </c>
    </row>
    <row r="169" spans="1:10" x14ac:dyDescent="0.3">
      <c r="A169">
        <v>1967</v>
      </c>
      <c r="B169">
        <v>4</v>
      </c>
      <c r="C169">
        <v>24577</v>
      </c>
      <c r="D169">
        <v>1967.2877000000001</v>
      </c>
      <c r="E169">
        <v>324.42</v>
      </c>
      <c r="F169">
        <v>322.04000000000002</v>
      </c>
      <c r="G169">
        <v>324.33999999999997</v>
      </c>
      <c r="H169">
        <v>321.95999999999998</v>
      </c>
      <c r="I169">
        <v>324.42</v>
      </c>
      <c r="J169">
        <v>322.04000000000002</v>
      </c>
    </row>
    <row r="170" spans="1:10" x14ac:dyDescent="0.3">
      <c r="A170">
        <v>1967</v>
      </c>
      <c r="B170">
        <v>5</v>
      </c>
      <c r="C170">
        <v>24607</v>
      </c>
      <c r="D170">
        <v>1967.3698999999999</v>
      </c>
      <c r="E170">
        <v>325</v>
      </c>
      <c r="F170">
        <v>322.13</v>
      </c>
      <c r="G170">
        <v>324.88</v>
      </c>
      <c r="H170">
        <v>322.01</v>
      </c>
      <c r="I170">
        <v>325</v>
      </c>
      <c r="J170">
        <v>322.13</v>
      </c>
    </row>
    <row r="171" spans="1:10" x14ac:dyDescent="0.3">
      <c r="A171">
        <v>1967</v>
      </c>
      <c r="B171">
        <v>6</v>
      </c>
      <c r="C171">
        <v>24638</v>
      </c>
      <c r="D171">
        <v>1967.4548</v>
      </c>
      <c r="E171">
        <v>324.08999999999997</v>
      </c>
      <c r="F171">
        <v>321.89999999999998</v>
      </c>
      <c r="G171">
        <v>324.26</v>
      </c>
      <c r="H171">
        <v>322.07</v>
      </c>
      <c r="I171">
        <v>324.08999999999997</v>
      </c>
      <c r="J171">
        <v>321.89999999999998</v>
      </c>
    </row>
    <row r="172" spans="1:10" x14ac:dyDescent="0.3">
      <c r="A172">
        <v>1967</v>
      </c>
      <c r="B172">
        <v>7</v>
      </c>
      <c r="C172">
        <v>24668</v>
      </c>
      <c r="D172">
        <v>1967.537</v>
      </c>
      <c r="E172">
        <v>322.55</v>
      </c>
      <c r="F172">
        <v>321.81</v>
      </c>
      <c r="G172">
        <v>322.87</v>
      </c>
      <c r="H172">
        <v>322.13</v>
      </c>
      <c r="I172">
        <v>322.55</v>
      </c>
      <c r="J172">
        <v>321.81</v>
      </c>
    </row>
    <row r="173" spans="1:10" x14ac:dyDescent="0.3">
      <c r="A173">
        <v>1967</v>
      </c>
      <c r="B173">
        <v>8</v>
      </c>
      <c r="C173">
        <v>24699</v>
      </c>
      <c r="D173">
        <v>1967.6219000000001</v>
      </c>
      <c r="E173">
        <v>320.92</v>
      </c>
      <c r="F173">
        <v>322.18</v>
      </c>
      <c r="G173">
        <v>320.94</v>
      </c>
      <c r="H173">
        <v>322.2</v>
      </c>
      <c r="I173">
        <v>320.92</v>
      </c>
      <c r="J173">
        <v>322.18</v>
      </c>
    </row>
    <row r="174" spans="1:10" x14ac:dyDescent="0.3">
      <c r="A174">
        <v>1967</v>
      </c>
      <c r="B174">
        <v>9</v>
      </c>
      <c r="C174">
        <v>24730</v>
      </c>
      <c r="D174">
        <v>1967.7067999999999</v>
      </c>
      <c r="E174">
        <v>319.31</v>
      </c>
      <c r="F174">
        <v>322.27</v>
      </c>
      <c r="G174">
        <v>319.32</v>
      </c>
      <c r="H174">
        <v>322.27</v>
      </c>
      <c r="I174">
        <v>319.31</v>
      </c>
      <c r="J174">
        <v>322.27</v>
      </c>
    </row>
    <row r="175" spans="1:10" x14ac:dyDescent="0.3">
      <c r="A175">
        <v>1967</v>
      </c>
      <c r="B175">
        <v>10</v>
      </c>
      <c r="C175">
        <v>24760</v>
      </c>
      <c r="D175">
        <v>1967.789</v>
      </c>
      <c r="E175">
        <v>319.31</v>
      </c>
      <c r="F175">
        <v>322.39999999999998</v>
      </c>
      <c r="G175">
        <v>319.26</v>
      </c>
      <c r="H175">
        <v>322.35000000000002</v>
      </c>
      <c r="I175">
        <v>319.31</v>
      </c>
      <c r="J175">
        <v>322.39999999999998</v>
      </c>
    </row>
    <row r="176" spans="1:10" x14ac:dyDescent="0.3">
      <c r="A176">
        <v>1967</v>
      </c>
      <c r="B176">
        <v>11</v>
      </c>
      <c r="C176">
        <v>24791</v>
      </c>
      <c r="D176">
        <v>1967.874</v>
      </c>
      <c r="E176">
        <v>320.72000000000003</v>
      </c>
      <c r="F176">
        <v>322.68</v>
      </c>
      <c r="G176">
        <v>320.47000000000003</v>
      </c>
      <c r="H176">
        <v>322.42</v>
      </c>
      <c r="I176">
        <v>320.72000000000003</v>
      </c>
      <c r="J176">
        <v>322.68</v>
      </c>
    </row>
    <row r="177" spans="1:10" x14ac:dyDescent="0.3">
      <c r="A177">
        <v>1967</v>
      </c>
      <c r="B177">
        <v>12</v>
      </c>
      <c r="C177">
        <v>24821</v>
      </c>
      <c r="D177">
        <v>1967.9562000000001</v>
      </c>
      <c r="E177">
        <v>321.95999999999998</v>
      </c>
      <c r="F177">
        <v>322.77</v>
      </c>
      <c r="G177">
        <v>321.68</v>
      </c>
      <c r="H177">
        <v>322.5</v>
      </c>
      <c r="I177">
        <v>321.95999999999998</v>
      </c>
      <c r="J177">
        <v>322.77</v>
      </c>
    </row>
    <row r="178" spans="1:10" x14ac:dyDescent="0.3">
      <c r="A178">
        <v>1968</v>
      </c>
      <c r="B178">
        <v>1</v>
      </c>
      <c r="C178">
        <v>24852</v>
      </c>
      <c r="D178">
        <v>1968.0409999999999</v>
      </c>
      <c r="E178">
        <v>322.57</v>
      </c>
      <c r="F178">
        <v>322.56</v>
      </c>
      <c r="G178">
        <v>322.58999999999997</v>
      </c>
      <c r="H178">
        <v>322.57</v>
      </c>
      <c r="I178">
        <v>322.57</v>
      </c>
      <c r="J178">
        <v>322.56</v>
      </c>
    </row>
    <row r="179" spans="1:10" x14ac:dyDescent="0.3">
      <c r="A179">
        <v>1968</v>
      </c>
      <c r="B179">
        <v>2</v>
      </c>
      <c r="C179">
        <v>24883</v>
      </c>
      <c r="D179">
        <v>1968.1257000000001</v>
      </c>
      <c r="E179">
        <v>323.14999999999998</v>
      </c>
      <c r="F179">
        <v>322.52</v>
      </c>
      <c r="G179">
        <v>323.27999999999997</v>
      </c>
      <c r="H179">
        <v>322.64999999999998</v>
      </c>
      <c r="I179">
        <v>323.14999999999998</v>
      </c>
      <c r="J179">
        <v>322.52</v>
      </c>
    </row>
    <row r="180" spans="1:10" x14ac:dyDescent="0.3">
      <c r="A180">
        <v>1968</v>
      </c>
      <c r="B180">
        <v>3</v>
      </c>
      <c r="C180">
        <v>24912</v>
      </c>
      <c r="D180">
        <v>1968.2049</v>
      </c>
      <c r="E180">
        <v>323.89</v>
      </c>
      <c r="F180">
        <v>322.54000000000002</v>
      </c>
      <c r="G180">
        <v>324.08999999999997</v>
      </c>
      <c r="H180">
        <v>322.73</v>
      </c>
      <c r="I180">
        <v>323.89</v>
      </c>
      <c r="J180">
        <v>322.54000000000002</v>
      </c>
    </row>
    <row r="181" spans="1:10" x14ac:dyDescent="0.3">
      <c r="A181">
        <v>1968</v>
      </c>
      <c r="B181">
        <v>4</v>
      </c>
      <c r="C181">
        <v>24943</v>
      </c>
      <c r="D181">
        <v>1968.2896000000001</v>
      </c>
      <c r="E181">
        <v>325.02</v>
      </c>
      <c r="F181">
        <v>322.61</v>
      </c>
      <c r="G181">
        <v>325.23</v>
      </c>
      <c r="H181">
        <v>322.82</v>
      </c>
      <c r="I181">
        <v>325.02</v>
      </c>
      <c r="J181">
        <v>322.61</v>
      </c>
    </row>
    <row r="182" spans="1:10" x14ac:dyDescent="0.3">
      <c r="A182">
        <v>1968</v>
      </c>
      <c r="B182">
        <v>5</v>
      </c>
      <c r="C182">
        <v>24973</v>
      </c>
      <c r="D182">
        <v>1968.3715999999999</v>
      </c>
      <c r="E182">
        <v>325.57</v>
      </c>
      <c r="F182">
        <v>322.69</v>
      </c>
      <c r="G182">
        <v>325.79000000000002</v>
      </c>
      <c r="H182">
        <v>322.92</v>
      </c>
      <c r="I182">
        <v>325.57</v>
      </c>
      <c r="J182">
        <v>322.69</v>
      </c>
    </row>
    <row r="183" spans="1:10" x14ac:dyDescent="0.3">
      <c r="A183">
        <v>1968</v>
      </c>
      <c r="B183">
        <v>6</v>
      </c>
      <c r="C183">
        <v>25004</v>
      </c>
      <c r="D183">
        <v>1968.4563000000001</v>
      </c>
      <c r="E183">
        <v>325.36</v>
      </c>
      <c r="F183">
        <v>323.18</v>
      </c>
      <c r="G183">
        <v>325.2</v>
      </c>
      <c r="H183">
        <v>323.02999999999997</v>
      </c>
      <c r="I183">
        <v>325.36</v>
      </c>
      <c r="J183">
        <v>323.18</v>
      </c>
    </row>
    <row r="184" spans="1:10" x14ac:dyDescent="0.3">
      <c r="A184">
        <v>1968</v>
      </c>
      <c r="B184">
        <v>7</v>
      </c>
      <c r="C184">
        <v>25034</v>
      </c>
      <c r="D184">
        <v>1968.5382999999999</v>
      </c>
      <c r="E184">
        <v>324.14</v>
      </c>
      <c r="F184">
        <v>323.42</v>
      </c>
      <c r="G184">
        <v>323.85000000000002</v>
      </c>
      <c r="H184">
        <v>323.13</v>
      </c>
      <c r="I184">
        <v>324.14</v>
      </c>
      <c r="J184">
        <v>323.42</v>
      </c>
    </row>
    <row r="185" spans="1:10" x14ac:dyDescent="0.3">
      <c r="A185">
        <v>1968</v>
      </c>
      <c r="B185">
        <v>8</v>
      </c>
      <c r="C185">
        <v>25065</v>
      </c>
      <c r="D185">
        <v>1968.623</v>
      </c>
      <c r="E185">
        <v>322.02999999999997</v>
      </c>
      <c r="F185">
        <v>323.32</v>
      </c>
      <c r="G185">
        <v>321.95999999999998</v>
      </c>
      <c r="H185">
        <v>323.25</v>
      </c>
      <c r="I185">
        <v>322.02999999999997</v>
      </c>
      <c r="J185">
        <v>323.32</v>
      </c>
    </row>
    <row r="186" spans="1:10" x14ac:dyDescent="0.3">
      <c r="A186">
        <v>1968</v>
      </c>
      <c r="B186">
        <v>9</v>
      </c>
      <c r="C186">
        <v>25096</v>
      </c>
      <c r="D186">
        <v>1968.7076999999999</v>
      </c>
      <c r="E186">
        <v>320.41000000000003</v>
      </c>
      <c r="F186">
        <v>323.39</v>
      </c>
      <c r="G186">
        <v>320.39</v>
      </c>
      <c r="H186">
        <v>323.36</v>
      </c>
      <c r="I186">
        <v>320.41000000000003</v>
      </c>
      <c r="J186">
        <v>323.39</v>
      </c>
    </row>
    <row r="187" spans="1:10" x14ac:dyDescent="0.3">
      <c r="A187">
        <v>1968</v>
      </c>
      <c r="B187">
        <v>10</v>
      </c>
      <c r="C187">
        <v>25126</v>
      </c>
      <c r="D187">
        <v>1968.7896000000001</v>
      </c>
      <c r="E187">
        <v>320.25</v>
      </c>
      <c r="F187">
        <v>323.33999999999997</v>
      </c>
      <c r="G187">
        <v>320.39</v>
      </c>
      <c r="H187">
        <v>323.48</v>
      </c>
      <c r="I187">
        <v>320.25</v>
      </c>
      <c r="J187">
        <v>323.33999999999997</v>
      </c>
    </row>
    <row r="188" spans="1:10" x14ac:dyDescent="0.3">
      <c r="A188">
        <v>1968</v>
      </c>
      <c r="B188">
        <v>11</v>
      </c>
      <c r="C188">
        <v>25157</v>
      </c>
      <c r="D188">
        <v>1968.8742999999999</v>
      </c>
      <c r="E188">
        <v>321.31</v>
      </c>
      <c r="F188">
        <v>323.27</v>
      </c>
      <c r="G188">
        <v>321.64999999999998</v>
      </c>
      <c r="H188">
        <v>323.61</v>
      </c>
      <c r="I188">
        <v>321.31</v>
      </c>
      <c r="J188">
        <v>323.27</v>
      </c>
    </row>
    <row r="189" spans="1:10" x14ac:dyDescent="0.3">
      <c r="A189">
        <v>1968</v>
      </c>
      <c r="B189">
        <v>12</v>
      </c>
      <c r="C189">
        <v>25187</v>
      </c>
      <c r="D189">
        <v>1968.9563000000001</v>
      </c>
      <c r="E189">
        <v>322.83999999999997</v>
      </c>
      <c r="F189">
        <v>323.66000000000003</v>
      </c>
      <c r="G189">
        <v>322.93</v>
      </c>
      <c r="H189">
        <v>323.74</v>
      </c>
      <c r="I189">
        <v>322.83999999999997</v>
      </c>
      <c r="J189">
        <v>323.66000000000003</v>
      </c>
    </row>
    <row r="190" spans="1:10" x14ac:dyDescent="0.3">
      <c r="A190">
        <v>1969</v>
      </c>
      <c r="B190">
        <v>1</v>
      </c>
      <c r="C190">
        <v>25218</v>
      </c>
      <c r="D190">
        <v>1969.0410999999999</v>
      </c>
      <c r="E190">
        <v>324</v>
      </c>
      <c r="F190">
        <v>323.99</v>
      </c>
      <c r="G190">
        <v>323.89999999999998</v>
      </c>
      <c r="H190">
        <v>323.89</v>
      </c>
      <c r="I190">
        <v>324</v>
      </c>
      <c r="J190">
        <v>323.99</v>
      </c>
    </row>
    <row r="191" spans="1:10" x14ac:dyDescent="0.3">
      <c r="A191">
        <v>1969</v>
      </c>
      <c r="B191">
        <v>2</v>
      </c>
      <c r="C191">
        <v>25249</v>
      </c>
      <c r="D191">
        <v>1969.126</v>
      </c>
      <c r="E191">
        <v>324.42</v>
      </c>
      <c r="F191">
        <v>323.77999999999997</v>
      </c>
      <c r="G191">
        <v>324.66000000000003</v>
      </c>
      <c r="H191">
        <v>324.02999999999997</v>
      </c>
      <c r="I191">
        <v>324.42</v>
      </c>
      <c r="J191">
        <v>323.77999999999997</v>
      </c>
    </row>
    <row r="192" spans="1:10" x14ac:dyDescent="0.3">
      <c r="A192">
        <v>1969</v>
      </c>
      <c r="B192">
        <v>3</v>
      </c>
      <c r="C192">
        <v>25277</v>
      </c>
      <c r="D192">
        <v>1969.2027</v>
      </c>
      <c r="E192">
        <v>325.64</v>
      </c>
      <c r="F192">
        <v>324.3</v>
      </c>
      <c r="G192">
        <v>325.5</v>
      </c>
      <c r="H192">
        <v>324.16000000000003</v>
      </c>
      <c r="I192">
        <v>325.64</v>
      </c>
      <c r="J192">
        <v>324.3</v>
      </c>
    </row>
    <row r="193" spans="1:10" x14ac:dyDescent="0.3">
      <c r="A193">
        <v>1969</v>
      </c>
      <c r="B193">
        <v>4</v>
      </c>
      <c r="C193">
        <v>25308</v>
      </c>
      <c r="D193">
        <v>1969.2877000000001</v>
      </c>
      <c r="E193">
        <v>326.66000000000003</v>
      </c>
      <c r="F193">
        <v>324.27</v>
      </c>
      <c r="G193">
        <v>326.7</v>
      </c>
      <c r="H193">
        <v>324.31</v>
      </c>
      <c r="I193">
        <v>326.66000000000003</v>
      </c>
      <c r="J193">
        <v>324.27</v>
      </c>
    </row>
    <row r="194" spans="1:10" x14ac:dyDescent="0.3">
      <c r="A194">
        <v>1969</v>
      </c>
      <c r="B194">
        <v>5</v>
      </c>
      <c r="C194">
        <v>25338</v>
      </c>
      <c r="D194">
        <v>1969.3698999999999</v>
      </c>
      <c r="E194">
        <v>327.33999999999997</v>
      </c>
      <c r="F194">
        <v>324.45999999999998</v>
      </c>
      <c r="G194">
        <v>327.33</v>
      </c>
      <c r="H194">
        <v>324.44</v>
      </c>
      <c r="I194">
        <v>327.33999999999997</v>
      </c>
      <c r="J194">
        <v>324.45999999999998</v>
      </c>
    </row>
    <row r="195" spans="1:10" x14ac:dyDescent="0.3">
      <c r="A195">
        <v>1969</v>
      </c>
      <c r="B195">
        <v>6</v>
      </c>
      <c r="C195">
        <v>25369</v>
      </c>
      <c r="D195">
        <v>1969.4548</v>
      </c>
      <c r="E195">
        <v>326.76</v>
      </c>
      <c r="F195">
        <v>324.56</v>
      </c>
      <c r="G195">
        <v>326.77999999999997</v>
      </c>
      <c r="H195">
        <v>324.58</v>
      </c>
      <c r="I195">
        <v>326.76</v>
      </c>
      <c r="J195">
        <v>324.56</v>
      </c>
    </row>
    <row r="196" spans="1:10" x14ac:dyDescent="0.3">
      <c r="A196">
        <v>1969</v>
      </c>
      <c r="B196">
        <v>7</v>
      </c>
      <c r="C196">
        <v>25399</v>
      </c>
      <c r="D196">
        <v>1969.537</v>
      </c>
      <c r="E196">
        <v>325.88</v>
      </c>
      <c r="F196">
        <v>325.14</v>
      </c>
      <c r="G196">
        <v>325.44</v>
      </c>
      <c r="H196">
        <v>324.7</v>
      </c>
      <c r="I196">
        <v>325.88</v>
      </c>
      <c r="J196">
        <v>325.14</v>
      </c>
    </row>
    <row r="197" spans="1:10" x14ac:dyDescent="0.3">
      <c r="A197">
        <v>1969</v>
      </c>
      <c r="B197">
        <v>8</v>
      </c>
      <c r="C197">
        <v>25430</v>
      </c>
      <c r="D197">
        <v>1969.6219000000001</v>
      </c>
      <c r="E197">
        <v>323.66000000000003</v>
      </c>
      <c r="F197">
        <v>324.93</v>
      </c>
      <c r="G197">
        <v>323.54000000000002</v>
      </c>
      <c r="H197">
        <v>324.81</v>
      </c>
      <c r="I197">
        <v>323.66000000000003</v>
      </c>
      <c r="J197">
        <v>324.93</v>
      </c>
    </row>
    <row r="198" spans="1:10" x14ac:dyDescent="0.3">
      <c r="A198">
        <v>1969</v>
      </c>
      <c r="B198">
        <v>9</v>
      </c>
      <c r="C198">
        <v>25461</v>
      </c>
      <c r="D198">
        <v>1969.7067999999999</v>
      </c>
      <c r="E198">
        <v>322.38</v>
      </c>
      <c r="F198">
        <v>325.35000000000002</v>
      </c>
      <c r="G198">
        <v>321.94</v>
      </c>
      <c r="H198">
        <v>324.91000000000003</v>
      </c>
      <c r="I198">
        <v>322.38</v>
      </c>
      <c r="J198">
        <v>325.35000000000002</v>
      </c>
    </row>
    <row r="199" spans="1:10" x14ac:dyDescent="0.3">
      <c r="A199">
        <v>1969</v>
      </c>
      <c r="B199">
        <v>10</v>
      </c>
      <c r="C199">
        <v>25491</v>
      </c>
      <c r="D199">
        <v>1969.789</v>
      </c>
      <c r="E199">
        <v>321.77999999999997</v>
      </c>
      <c r="F199">
        <v>324.89</v>
      </c>
      <c r="G199">
        <v>321.89</v>
      </c>
      <c r="H199">
        <v>325</v>
      </c>
      <c r="I199">
        <v>321.77999999999997</v>
      </c>
      <c r="J199">
        <v>324.89</v>
      </c>
    </row>
    <row r="200" spans="1:10" x14ac:dyDescent="0.3">
      <c r="A200">
        <v>1969</v>
      </c>
      <c r="B200">
        <v>11</v>
      </c>
      <c r="C200">
        <v>25522</v>
      </c>
      <c r="D200">
        <v>1969.874</v>
      </c>
      <c r="E200">
        <v>322.85000000000002</v>
      </c>
      <c r="F200">
        <v>324.82</v>
      </c>
      <c r="G200">
        <v>323.11</v>
      </c>
      <c r="H200">
        <v>325.08</v>
      </c>
      <c r="I200">
        <v>322.85000000000002</v>
      </c>
      <c r="J200">
        <v>324.82</v>
      </c>
    </row>
    <row r="201" spans="1:10" x14ac:dyDescent="0.3">
      <c r="A201">
        <v>1969</v>
      </c>
      <c r="B201">
        <v>12</v>
      </c>
      <c r="C201">
        <v>25552</v>
      </c>
      <c r="D201">
        <v>1969.9562000000001</v>
      </c>
      <c r="E201">
        <v>324.12</v>
      </c>
      <c r="F201">
        <v>324.94</v>
      </c>
      <c r="G201">
        <v>324.33999999999997</v>
      </c>
      <c r="H201">
        <v>325.16000000000003</v>
      </c>
      <c r="I201">
        <v>324.12</v>
      </c>
      <c r="J201">
        <v>324.94</v>
      </c>
    </row>
    <row r="202" spans="1:10" x14ac:dyDescent="0.3">
      <c r="A202">
        <v>1970</v>
      </c>
      <c r="B202">
        <v>1</v>
      </c>
      <c r="C202">
        <v>25583</v>
      </c>
      <c r="D202">
        <v>1970.0410999999999</v>
      </c>
      <c r="E202">
        <v>325.02999999999997</v>
      </c>
      <c r="F202">
        <v>325.02</v>
      </c>
      <c r="G202">
        <v>325.26</v>
      </c>
      <c r="H202">
        <v>325.24</v>
      </c>
      <c r="I202">
        <v>325.02999999999997</v>
      </c>
      <c r="J202">
        <v>325.02</v>
      </c>
    </row>
    <row r="203" spans="1:10" x14ac:dyDescent="0.3">
      <c r="A203">
        <v>1970</v>
      </c>
      <c r="B203">
        <v>2</v>
      </c>
      <c r="C203">
        <v>25614</v>
      </c>
      <c r="D203">
        <v>1970.126</v>
      </c>
      <c r="E203">
        <v>325.99</v>
      </c>
      <c r="F203">
        <v>325.35000000000002</v>
      </c>
      <c r="G203">
        <v>325.95999999999998</v>
      </c>
      <c r="H203">
        <v>325.32</v>
      </c>
      <c r="I203">
        <v>325.99</v>
      </c>
      <c r="J203">
        <v>325.35000000000002</v>
      </c>
    </row>
    <row r="204" spans="1:10" x14ac:dyDescent="0.3">
      <c r="A204">
        <v>1970</v>
      </c>
      <c r="B204">
        <v>3</v>
      </c>
      <c r="C204">
        <v>25642</v>
      </c>
      <c r="D204">
        <v>1970.2027</v>
      </c>
      <c r="E204">
        <v>326.87</v>
      </c>
      <c r="F204">
        <v>325.52999999999997</v>
      </c>
      <c r="G204">
        <v>326.73</v>
      </c>
      <c r="H204">
        <v>325.39999999999998</v>
      </c>
      <c r="I204">
        <v>326.87</v>
      </c>
      <c r="J204">
        <v>325.52999999999997</v>
      </c>
    </row>
    <row r="205" spans="1:10" x14ac:dyDescent="0.3">
      <c r="A205">
        <v>1970</v>
      </c>
      <c r="B205">
        <v>4</v>
      </c>
      <c r="C205">
        <v>25673</v>
      </c>
      <c r="D205">
        <v>1970.2877000000001</v>
      </c>
      <c r="E205">
        <v>328.14</v>
      </c>
      <c r="F205">
        <v>325.73</v>
      </c>
      <c r="G205">
        <v>327.88</v>
      </c>
      <c r="H205">
        <v>325.48</v>
      </c>
      <c r="I205">
        <v>328.14</v>
      </c>
      <c r="J205">
        <v>325.73</v>
      </c>
    </row>
    <row r="206" spans="1:10" x14ac:dyDescent="0.3">
      <c r="A206">
        <v>1970</v>
      </c>
      <c r="B206">
        <v>5</v>
      </c>
      <c r="C206">
        <v>25703</v>
      </c>
      <c r="D206">
        <v>1970.3698999999999</v>
      </c>
      <c r="E206">
        <v>328.07</v>
      </c>
      <c r="F206">
        <v>325.18</v>
      </c>
      <c r="G206">
        <v>328.45</v>
      </c>
      <c r="H206">
        <v>325.55</v>
      </c>
      <c r="I206">
        <v>328.07</v>
      </c>
      <c r="J206">
        <v>325.18</v>
      </c>
    </row>
    <row r="207" spans="1:10" x14ac:dyDescent="0.3">
      <c r="A207">
        <v>1970</v>
      </c>
      <c r="B207">
        <v>6</v>
      </c>
      <c r="C207">
        <v>25734</v>
      </c>
      <c r="D207">
        <v>1970.4548</v>
      </c>
      <c r="E207">
        <v>327.67</v>
      </c>
      <c r="F207">
        <v>325.45</v>
      </c>
      <c r="G207">
        <v>327.84</v>
      </c>
      <c r="H207">
        <v>325.63</v>
      </c>
      <c r="I207">
        <v>327.67</v>
      </c>
      <c r="J207">
        <v>325.45</v>
      </c>
    </row>
    <row r="208" spans="1:10" x14ac:dyDescent="0.3">
      <c r="A208">
        <v>1970</v>
      </c>
      <c r="B208">
        <v>7</v>
      </c>
      <c r="C208">
        <v>25764</v>
      </c>
      <c r="D208">
        <v>1970.537</v>
      </c>
      <c r="E208">
        <v>326.33999999999997</v>
      </c>
      <c r="F208">
        <v>325.60000000000002</v>
      </c>
      <c r="G208">
        <v>326.45</v>
      </c>
      <c r="H208">
        <v>325.7</v>
      </c>
      <c r="I208">
        <v>326.33999999999997</v>
      </c>
      <c r="J208">
        <v>325.60000000000002</v>
      </c>
    </row>
    <row r="209" spans="1:10" x14ac:dyDescent="0.3">
      <c r="A209">
        <v>1970</v>
      </c>
      <c r="B209">
        <v>8</v>
      </c>
      <c r="C209">
        <v>25795</v>
      </c>
      <c r="D209">
        <v>1970.6219000000001</v>
      </c>
      <c r="E209">
        <v>324.69</v>
      </c>
      <c r="F209">
        <v>325.95999999999998</v>
      </c>
      <c r="G209">
        <v>324.5</v>
      </c>
      <c r="H209">
        <v>325.77999999999997</v>
      </c>
      <c r="I209">
        <v>324.69</v>
      </c>
      <c r="J209">
        <v>325.95999999999998</v>
      </c>
    </row>
    <row r="210" spans="1:10" x14ac:dyDescent="0.3">
      <c r="A210">
        <v>1970</v>
      </c>
      <c r="B210">
        <v>9</v>
      </c>
      <c r="C210">
        <v>25826</v>
      </c>
      <c r="D210">
        <v>1970.7067999999999</v>
      </c>
      <c r="E210">
        <v>323.10000000000002</v>
      </c>
      <c r="F210">
        <v>326.08</v>
      </c>
      <c r="G210">
        <v>322.86</v>
      </c>
      <c r="H210">
        <v>325.83999999999997</v>
      </c>
      <c r="I210">
        <v>323.10000000000002</v>
      </c>
      <c r="J210">
        <v>326.08</v>
      </c>
    </row>
    <row r="211" spans="1:10" x14ac:dyDescent="0.3">
      <c r="A211">
        <v>1970</v>
      </c>
      <c r="B211">
        <v>10</v>
      </c>
      <c r="C211">
        <v>25856</v>
      </c>
      <c r="D211">
        <v>1970.789</v>
      </c>
      <c r="E211">
        <v>323.16000000000003</v>
      </c>
      <c r="F211">
        <v>326.27999999999997</v>
      </c>
      <c r="G211">
        <v>322.77</v>
      </c>
      <c r="H211">
        <v>325.89</v>
      </c>
      <c r="I211">
        <v>323.16000000000003</v>
      </c>
      <c r="J211">
        <v>326.27999999999997</v>
      </c>
    </row>
    <row r="212" spans="1:10" x14ac:dyDescent="0.3">
      <c r="A212">
        <v>1970</v>
      </c>
      <c r="B212">
        <v>11</v>
      </c>
      <c r="C212">
        <v>25887</v>
      </c>
      <c r="D212">
        <v>1970.874</v>
      </c>
      <c r="E212">
        <v>323.98</v>
      </c>
      <c r="F212">
        <v>325.95999999999998</v>
      </c>
      <c r="G212">
        <v>323.95999999999998</v>
      </c>
      <c r="H212">
        <v>325.94</v>
      </c>
      <c r="I212">
        <v>323.98</v>
      </c>
      <c r="J212">
        <v>325.95999999999998</v>
      </c>
    </row>
    <row r="213" spans="1:10" x14ac:dyDescent="0.3">
      <c r="A213">
        <v>1970</v>
      </c>
      <c r="B213">
        <v>12</v>
      </c>
      <c r="C213">
        <v>25917</v>
      </c>
      <c r="D213">
        <v>1970.9562000000001</v>
      </c>
      <c r="E213">
        <v>325.13</v>
      </c>
      <c r="F213">
        <v>325.95</v>
      </c>
      <c r="G213">
        <v>325.14999999999998</v>
      </c>
      <c r="H213">
        <v>325.98</v>
      </c>
      <c r="I213">
        <v>325.13</v>
      </c>
      <c r="J213">
        <v>325.95</v>
      </c>
    </row>
    <row r="214" spans="1:10" x14ac:dyDescent="0.3">
      <c r="A214">
        <v>1971</v>
      </c>
      <c r="B214">
        <v>1</v>
      </c>
      <c r="C214">
        <v>25948</v>
      </c>
      <c r="D214">
        <v>1971.0410999999999</v>
      </c>
      <c r="E214">
        <v>326.17</v>
      </c>
      <c r="F214">
        <v>326.16000000000003</v>
      </c>
      <c r="G214">
        <v>326.02999999999997</v>
      </c>
      <c r="H214">
        <v>326.01</v>
      </c>
      <c r="I214">
        <v>326.17</v>
      </c>
      <c r="J214">
        <v>326.16000000000003</v>
      </c>
    </row>
    <row r="215" spans="1:10" x14ac:dyDescent="0.3">
      <c r="A215">
        <v>1971</v>
      </c>
      <c r="B215">
        <v>2</v>
      </c>
      <c r="C215">
        <v>25979</v>
      </c>
      <c r="D215">
        <v>1971.126</v>
      </c>
      <c r="E215">
        <v>326.68</v>
      </c>
      <c r="F215">
        <v>326.04000000000002</v>
      </c>
      <c r="G215">
        <v>326.69</v>
      </c>
      <c r="H215">
        <v>326.05</v>
      </c>
      <c r="I215">
        <v>326.68</v>
      </c>
      <c r="J215">
        <v>326.04000000000002</v>
      </c>
    </row>
    <row r="216" spans="1:10" x14ac:dyDescent="0.3">
      <c r="A216">
        <v>1971</v>
      </c>
      <c r="B216">
        <v>3</v>
      </c>
      <c r="C216">
        <v>26007</v>
      </c>
      <c r="D216">
        <v>1971.2027</v>
      </c>
      <c r="E216">
        <v>327.17</v>
      </c>
      <c r="F216">
        <v>325.83</v>
      </c>
      <c r="G216">
        <v>327.43</v>
      </c>
      <c r="H216">
        <v>326.08</v>
      </c>
      <c r="I216">
        <v>327.17</v>
      </c>
      <c r="J216">
        <v>325.83</v>
      </c>
    </row>
    <row r="217" spans="1:10" x14ac:dyDescent="0.3">
      <c r="A217">
        <v>1971</v>
      </c>
      <c r="B217">
        <v>4</v>
      </c>
      <c r="C217">
        <v>26038</v>
      </c>
      <c r="D217">
        <v>1971.2877000000001</v>
      </c>
      <c r="E217">
        <v>327.79</v>
      </c>
      <c r="F217">
        <v>325.37</v>
      </c>
      <c r="G217">
        <v>328.55</v>
      </c>
      <c r="H217">
        <v>326.13</v>
      </c>
      <c r="I217">
        <v>327.79</v>
      </c>
      <c r="J217">
        <v>325.37</v>
      </c>
    </row>
    <row r="218" spans="1:10" x14ac:dyDescent="0.3">
      <c r="A218">
        <v>1971</v>
      </c>
      <c r="B218">
        <v>5</v>
      </c>
      <c r="C218">
        <v>26068</v>
      </c>
      <c r="D218">
        <v>1971.3698999999999</v>
      </c>
      <c r="E218">
        <v>328.92</v>
      </c>
      <c r="F218">
        <v>326.02</v>
      </c>
      <c r="G218">
        <v>329.1</v>
      </c>
      <c r="H218">
        <v>326.19</v>
      </c>
      <c r="I218">
        <v>328.92</v>
      </c>
      <c r="J218">
        <v>326.02</v>
      </c>
    </row>
    <row r="219" spans="1:10" x14ac:dyDescent="0.3">
      <c r="A219">
        <v>1971</v>
      </c>
      <c r="B219">
        <v>6</v>
      </c>
      <c r="C219">
        <v>26099</v>
      </c>
      <c r="D219">
        <v>1971.4548</v>
      </c>
      <c r="E219">
        <v>328.57</v>
      </c>
      <c r="F219">
        <v>326.35000000000002</v>
      </c>
      <c r="G219">
        <v>328.48</v>
      </c>
      <c r="H219">
        <v>326.26</v>
      </c>
      <c r="I219">
        <v>328.57</v>
      </c>
      <c r="J219">
        <v>326.35000000000002</v>
      </c>
    </row>
    <row r="220" spans="1:10" x14ac:dyDescent="0.3">
      <c r="A220">
        <v>1971</v>
      </c>
      <c r="B220">
        <v>7</v>
      </c>
      <c r="C220">
        <v>26129</v>
      </c>
      <c r="D220">
        <v>1971.537</v>
      </c>
      <c r="E220">
        <v>327.33999999999997</v>
      </c>
      <c r="F220">
        <v>326.58999999999997</v>
      </c>
      <c r="G220">
        <v>327.08</v>
      </c>
      <c r="H220">
        <v>326.33</v>
      </c>
      <c r="I220">
        <v>327.33999999999997</v>
      </c>
      <c r="J220">
        <v>326.58999999999997</v>
      </c>
    </row>
    <row r="221" spans="1:10" x14ac:dyDescent="0.3">
      <c r="A221">
        <v>1971</v>
      </c>
      <c r="B221">
        <v>8</v>
      </c>
      <c r="C221">
        <v>26160</v>
      </c>
      <c r="D221">
        <v>1971.6219000000001</v>
      </c>
      <c r="E221">
        <v>325.45999999999998</v>
      </c>
      <c r="F221">
        <v>326.74</v>
      </c>
      <c r="G221">
        <v>325.13</v>
      </c>
      <c r="H221">
        <v>326.39999999999998</v>
      </c>
      <c r="I221">
        <v>325.45999999999998</v>
      </c>
      <c r="J221">
        <v>326.74</v>
      </c>
    </row>
    <row r="222" spans="1:10" x14ac:dyDescent="0.3">
      <c r="A222">
        <v>1971</v>
      </c>
      <c r="B222">
        <v>9</v>
      </c>
      <c r="C222">
        <v>26191</v>
      </c>
      <c r="D222">
        <v>1971.7067999999999</v>
      </c>
      <c r="E222">
        <v>323.36</v>
      </c>
      <c r="F222">
        <v>326.35000000000002</v>
      </c>
      <c r="G222">
        <v>323.48</v>
      </c>
      <c r="H222">
        <v>326.48</v>
      </c>
      <c r="I222">
        <v>323.36</v>
      </c>
      <c r="J222">
        <v>326.35000000000002</v>
      </c>
    </row>
    <row r="223" spans="1:10" x14ac:dyDescent="0.3">
      <c r="A223">
        <v>1971</v>
      </c>
      <c r="B223">
        <v>10</v>
      </c>
      <c r="C223">
        <v>26221</v>
      </c>
      <c r="D223">
        <v>1971.789</v>
      </c>
      <c r="E223">
        <v>323.57</v>
      </c>
      <c r="F223">
        <v>326.7</v>
      </c>
      <c r="G223">
        <v>323.42</v>
      </c>
      <c r="H223">
        <v>326.55</v>
      </c>
      <c r="I223">
        <v>323.57</v>
      </c>
      <c r="J223">
        <v>326.7</v>
      </c>
    </row>
    <row r="224" spans="1:10" x14ac:dyDescent="0.3">
      <c r="A224">
        <v>1971</v>
      </c>
      <c r="B224">
        <v>11</v>
      </c>
      <c r="C224">
        <v>26252</v>
      </c>
      <c r="D224">
        <v>1971.874</v>
      </c>
      <c r="E224">
        <v>324.8</v>
      </c>
      <c r="F224">
        <v>326.77999999999997</v>
      </c>
      <c r="G224">
        <v>324.64</v>
      </c>
      <c r="H224">
        <v>326.62</v>
      </c>
      <c r="I224">
        <v>324.8</v>
      </c>
      <c r="J224">
        <v>326.77999999999997</v>
      </c>
    </row>
    <row r="225" spans="1:10" x14ac:dyDescent="0.3">
      <c r="A225">
        <v>1971</v>
      </c>
      <c r="B225">
        <v>12</v>
      </c>
      <c r="C225">
        <v>26282</v>
      </c>
      <c r="D225">
        <v>1971.9562000000001</v>
      </c>
      <c r="E225">
        <v>326.02</v>
      </c>
      <c r="F225">
        <v>326.83999999999997</v>
      </c>
      <c r="G225">
        <v>325.87</v>
      </c>
      <c r="H225">
        <v>326.7</v>
      </c>
      <c r="I225">
        <v>326.02</v>
      </c>
      <c r="J225">
        <v>326.83999999999997</v>
      </c>
    </row>
    <row r="226" spans="1:10" x14ac:dyDescent="0.3">
      <c r="A226">
        <v>1972</v>
      </c>
      <c r="B226">
        <v>1</v>
      </c>
      <c r="C226">
        <v>26313</v>
      </c>
      <c r="D226">
        <v>1972.0409999999999</v>
      </c>
      <c r="E226">
        <v>326.77</v>
      </c>
      <c r="F226">
        <v>326.76</v>
      </c>
      <c r="G226">
        <v>326.8</v>
      </c>
      <c r="H226">
        <v>326.77999999999997</v>
      </c>
      <c r="I226">
        <v>326.77</v>
      </c>
      <c r="J226">
        <v>326.76</v>
      </c>
    </row>
    <row r="227" spans="1:10" x14ac:dyDescent="0.3">
      <c r="A227">
        <v>1972</v>
      </c>
      <c r="B227">
        <v>2</v>
      </c>
      <c r="C227">
        <v>26344</v>
      </c>
      <c r="D227">
        <v>1972.1257000000001</v>
      </c>
      <c r="E227">
        <v>327.63</v>
      </c>
      <c r="F227">
        <v>326.99</v>
      </c>
      <c r="G227">
        <v>327.51</v>
      </c>
      <c r="H227">
        <v>326.87</v>
      </c>
      <c r="I227">
        <v>327.63</v>
      </c>
      <c r="J227">
        <v>326.99</v>
      </c>
    </row>
    <row r="228" spans="1:10" x14ac:dyDescent="0.3">
      <c r="A228">
        <v>1972</v>
      </c>
      <c r="B228">
        <v>3</v>
      </c>
      <c r="C228">
        <v>26373</v>
      </c>
      <c r="D228">
        <v>1972.2049</v>
      </c>
      <c r="E228">
        <v>327.75</v>
      </c>
      <c r="F228">
        <v>326.38</v>
      </c>
      <c r="G228">
        <v>328.34</v>
      </c>
      <c r="H228">
        <v>326.97000000000003</v>
      </c>
      <c r="I228">
        <v>327.75</v>
      </c>
      <c r="J228">
        <v>326.38</v>
      </c>
    </row>
    <row r="229" spans="1:10" x14ac:dyDescent="0.3">
      <c r="A229">
        <v>1972</v>
      </c>
      <c r="B229">
        <v>4</v>
      </c>
      <c r="C229">
        <v>26404</v>
      </c>
      <c r="D229">
        <v>1972.2896000000001</v>
      </c>
      <c r="E229">
        <v>329.72</v>
      </c>
      <c r="F229">
        <v>327.27999999999997</v>
      </c>
      <c r="G229">
        <v>329.53</v>
      </c>
      <c r="H229">
        <v>327.08</v>
      </c>
      <c r="I229">
        <v>329.72</v>
      </c>
      <c r="J229">
        <v>327.27999999999997</v>
      </c>
    </row>
    <row r="230" spans="1:10" x14ac:dyDescent="0.3">
      <c r="A230">
        <v>1972</v>
      </c>
      <c r="B230">
        <v>5</v>
      </c>
      <c r="C230">
        <v>26434</v>
      </c>
      <c r="D230">
        <v>1972.3715999999999</v>
      </c>
      <c r="E230">
        <v>330.07</v>
      </c>
      <c r="F230">
        <v>327.14999999999998</v>
      </c>
      <c r="G230">
        <v>330.13</v>
      </c>
      <c r="H230">
        <v>327.20999999999998</v>
      </c>
      <c r="I230">
        <v>330.07</v>
      </c>
      <c r="J230">
        <v>327.14999999999998</v>
      </c>
    </row>
    <row r="231" spans="1:10" x14ac:dyDescent="0.3">
      <c r="A231">
        <v>1972</v>
      </c>
      <c r="B231">
        <v>6</v>
      </c>
      <c r="C231">
        <v>26465</v>
      </c>
      <c r="D231">
        <v>1972.4563000000001</v>
      </c>
      <c r="E231">
        <v>329.09</v>
      </c>
      <c r="F231">
        <v>326.88</v>
      </c>
      <c r="G231">
        <v>329.57</v>
      </c>
      <c r="H231">
        <v>327.36</v>
      </c>
      <c r="I231">
        <v>329.09</v>
      </c>
      <c r="J231">
        <v>326.88</v>
      </c>
    </row>
    <row r="232" spans="1:10" x14ac:dyDescent="0.3">
      <c r="A232">
        <v>1972</v>
      </c>
      <c r="B232">
        <v>7</v>
      </c>
      <c r="C232">
        <v>26495</v>
      </c>
      <c r="D232">
        <v>1972.5382999999999</v>
      </c>
      <c r="E232">
        <v>328.04</v>
      </c>
      <c r="F232">
        <v>327.32</v>
      </c>
      <c r="G232">
        <v>328.24</v>
      </c>
      <c r="H232">
        <v>327.52</v>
      </c>
      <c r="I232">
        <v>328.04</v>
      </c>
      <c r="J232">
        <v>327.32</v>
      </c>
    </row>
    <row r="233" spans="1:10" x14ac:dyDescent="0.3">
      <c r="A233">
        <v>1972</v>
      </c>
      <c r="B233">
        <v>8</v>
      </c>
      <c r="C233">
        <v>26526</v>
      </c>
      <c r="D233">
        <v>1972.623</v>
      </c>
      <c r="E233">
        <v>326.32</v>
      </c>
      <c r="F233">
        <v>327.63</v>
      </c>
      <c r="G233">
        <v>326.39</v>
      </c>
      <c r="H233">
        <v>327.7</v>
      </c>
      <c r="I233">
        <v>326.32</v>
      </c>
      <c r="J233">
        <v>327.63</v>
      </c>
    </row>
    <row r="234" spans="1:10" x14ac:dyDescent="0.3">
      <c r="A234">
        <v>1972</v>
      </c>
      <c r="B234">
        <v>9</v>
      </c>
      <c r="C234">
        <v>26557</v>
      </c>
      <c r="D234">
        <v>1972.7076999999999</v>
      </c>
      <c r="E234">
        <v>324.93</v>
      </c>
      <c r="F234">
        <v>327.95</v>
      </c>
      <c r="G234">
        <v>324.88</v>
      </c>
      <c r="H234">
        <v>327.9</v>
      </c>
      <c r="I234">
        <v>324.93</v>
      </c>
      <c r="J234">
        <v>327.95</v>
      </c>
    </row>
    <row r="235" spans="1:10" x14ac:dyDescent="0.3">
      <c r="A235">
        <v>1972</v>
      </c>
      <c r="B235">
        <v>10</v>
      </c>
      <c r="C235">
        <v>26587</v>
      </c>
      <c r="D235">
        <v>1972.7896000000001</v>
      </c>
      <c r="E235">
        <v>325.06</v>
      </c>
      <c r="F235">
        <v>328.2</v>
      </c>
      <c r="G235">
        <v>324.95999999999998</v>
      </c>
      <c r="H235">
        <v>328.09</v>
      </c>
      <c r="I235">
        <v>325.06</v>
      </c>
      <c r="J235">
        <v>328.2</v>
      </c>
    </row>
    <row r="236" spans="1:10" x14ac:dyDescent="0.3">
      <c r="A236">
        <v>1972</v>
      </c>
      <c r="B236">
        <v>11</v>
      </c>
      <c r="C236">
        <v>26618</v>
      </c>
      <c r="D236">
        <v>1972.8742999999999</v>
      </c>
      <c r="E236">
        <v>326.5</v>
      </c>
      <c r="F236">
        <v>328.49</v>
      </c>
      <c r="G236">
        <v>326.32</v>
      </c>
      <c r="H236">
        <v>328.3</v>
      </c>
      <c r="I236">
        <v>326.5</v>
      </c>
      <c r="J236">
        <v>328.49</v>
      </c>
    </row>
    <row r="237" spans="1:10" x14ac:dyDescent="0.3">
      <c r="A237">
        <v>1972</v>
      </c>
      <c r="B237">
        <v>12</v>
      </c>
      <c r="C237">
        <v>26648</v>
      </c>
      <c r="D237">
        <v>1972.9563000000001</v>
      </c>
      <c r="E237">
        <v>327.55</v>
      </c>
      <c r="F237">
        <v>328.38</v>
      </c>
      <c r="G237">
        <v>327.68</v>
      </c>
      <c r="H237">
        <v>328.51</v>
      </c>
      <c r="I237">
        <v>327.55</v>
      </c>
      <c r="J237">
        <v>328.38</v>
      </c>
    </row>
    <row r="238" spans="1:10" x14ac:dyDescent="0.3">
      <c r="A238">
        <v>1973</v>
      </c>
      <c r="B238">
        <v>1</v>
      </c>
      <c r="C238">
        <v>26679</v>
      </c>
      <c r="D238">
        <v>1973.0410999999999</v>
      </c>
      <c r="E238">
        <v>328.55</v>
      </c>
      <c r="F238">
        <v>328.53</v>
      </c>
      <c r="G238">
        <v>328.73</v>
      </c>
      <c r="H238">
        <v>328.72</v>
      </c>
      <c r="I238">
        <v>328.55</v>
      </c>
      <c r="J238">
        <v>328.53</v>
      </c>
    </row>
    <row r="239" spans="1:10" x14ac:dyDescent="0.3">
      <c r="A239">
        <v>1973</v>
      </c>
      <c r="B239">
        <v>2</v>
      </c>
      <c r="C239">
        <v>26710</v>
      </c>
      <c r="D239">
        <v>1973.126</v>
      </c>
      <c r="E239">
        <v>329.56</v>
      </c>
      <c r="F239">
        <v>328.92</v>
      </c>
      <c r="G239">
        <v>329.57</v>
      </c>
      <c r="H239">
        <v>328.93</v>
      </c>
      <c r="I239">
        <v>329.56</v>
      </c>
      <c r="J239">
        <v>328.92</v>
      </c>
    </row>
    <row r="240" spans="1:10" x14ac:dyDescent="0.3">
      <c r="A240">
        <v>1973</v>
      </c>
      <c r="B240">
        <v>3</v>
      </c>
      <c r="C240">
        <v>26738</v>
      </c>
      <c r="D240">
        <v>1973.2027</v>
      </c>
      <c r="E240">
        <v>330.3</v>
      </c>
      <c r="F240">
        <v>328.95</v>
      </c>
      <c r="G240">
        <v>330.47</v>
      </c>
      <c r="H240">
        <v>329.12</v>
      </c>
      <c r="I240">
        <v>330.3</v>
      </c>
      <c r="J240">
        <v>328.95</v>
      </c>
    </row>
    <row r="241" spans="1:10" x14ac:dyDescent="0.3">
      <c r="A241">
        <v>1973</v>
      </c>
      <c r="B241">
        <v>4</v>
      </c>
      <c r="C241">
        <v>26769</v>
      </c>
      <c r="D241">
        <v>1973.2877000000001</v>
      </c>
      <c r="E241">
        <v>331.5</v>
      </c>
      <c r="F241">
        <v>329.07</v>
      </c>
      <c r="G241">
        <v>331.74</v>
      </c>
      <c r="H241">
        <v>329.31</v>
      </c>
      <c r="I241">
        <v>331.5</v>
      </c>
      <c r="J241">
        <v>329.07</v>
      </c>
    </row>
    <row r="242" spans="1:10" x14ac:dyDescent="0.3">
      <c r="A242">
        <v>1973</v>
      </c>
      <c r="B242">
        <v>5</v>
      </c>
      <c r="C242">
        <v>26799</v>
      </c>
      <c r="D242">
        <v>1973.3698999999999</v>
      </c>
      <c r="E242">
        <v>332.48</v>
      </c>
      <c r="F242">
        <v>329.55</v>
      </c>
      <c r="G242">
        <v>332.42</v>
      </c>
      <c r="H242">
        <v>329.49</v>
      </c>
      <c r="I242">
        <v>332.48</v>
      </c>
      <c r="J242">
        <v>329.55</v>
      </c>
    </row>
    <row r="243" spans="1:10" x14ac:dyDescent="0.3">
      <c r="A243">
        <v>1973</v>
      </c>
      <c r="B243">
        <v>6</v>
      </c>
      <c r="C243">
        <v>26830</v>
      </c>
      <c r="D243">
        <v>1973.4548</v>
      </c>
      <c r="E243">
        <v>332.07</v>
      </c>
      <c r="F243">
        <v>329.84</v>
      </c>
      <c r="G243">
        <v>331.89</v>
      </c>
      <c r="H243">
        <v>329.66</v>
      </c>
      <c r="I243">
        <v>332.07</v>
      </c>
      <c r="J243">
        <v>329.84</v>
      </c>
    </row>
    <row r="244" spans="1:10" x14ac:dyDescent="0.3">
      <c r="A244">
        <v>1973</v>
      </c>
      <c r="B244">
        <v>7</v>
      </c>
      <c r="C244">
        <v>26860</v>
      </c>
      <c r="D244">
        <v>1973.537</v>
      </c>
      <c r="E244">
        <v>330.87</v>
      </c>
      <c r="F244">
        <v>330.12</v>
      </c>
      <c r="G244">
        <v>330.55</v>
      </c>
      <c r="H244">
        <v>329.79</v>
      </c>
      <c r="I244">
        <v>330.87</v>
      </c>
      <c r="J244">
        <v>330.12</v>
      </c>
    </row>
    <row r="245" spans="1:10" x14ac:dyDescent="0.3">
      <c r="A245">
        <v>1973</v>
      </c>
      <c r="B245">
        <v>8</v>
      </c>
      <c r="C245">
        <v>26891</v>
      </c>
      <c r="D245">
        <v>1973.6219000000001</v>
      </c>
      <c r="E245">
        <v>329.31</v>
      </c>
      <c r="F245">
        <v>330.6</v>
      </c>
      <c r="G245">
        <v>328.62</v>
      </c>
      <c r="H245">
        <v>329.9</v>
      </c>
      <c r="I245">
        <v>329.31</v>
      </c>
      <c r="J245">
        <v>330.6</v>
      </c>
    </row>
    <row r="246" spans="1:10" x14ac:dyDescent="0.3">
      <c r="A246">
        <v>1973</v>
      </c>
      <c r="B246">
        <v>9</v>
      </c>
      <c r="C246">
        <v>26922</v>
      </c>
      <c r="D246">
        <v>1973.7067999999999</v>
      </c>
      <c r="E246">
        <v>327.51</v>
      </c>
      <c r="F246">
        <v>330.53</v>
      </c>
      <c r="G246">
        <v>326.97000000000003</v>
      </c>
      <c r="H246">
        <v>329.98</v>
      </c>
      <c r="I246">
        <v>327.51</v>
      </c>
      <c r="J246">
        <v>330.53</v>
      </c>
    </row>
    <row r="247" spans="1:10" x14ac:dyDescent="0.3">
      <c r="A247">
        <v>1973</v>
      </c>
      <c r="B247">
        <v>10</v>
      </c>
      <c r="C247">
        <v>26952</v>
      </c>
      <c r="D247">
        <v>1973.789</v>
      </c>
      <c r="E247">
        <v>327.18</v>
      </c>
      <c r="F247">
        <v>330.34</v>
      </c>
      <c r="G247">
        <v>326.87</v>
      </c>
      <c r="H247">
        <v>330.03</v>
      </c>
      <c r="I247">
        <v>327.18</v>
      </c>
      <c r="J247">
        <v>330.34</v>
      </c>
    </row>
    <row r="248" spans="1:10" x14ac:dyDescent="0.3">
      <c r="A248">
        <v>1973</v>
      </c>
      <c r="B248">
        <v>11</v>
      </c>
      <c r="C248">
        <v>26983</v>
      </c>
      <c r="D248">
        <v>1973.874</v>
      </c>
      <c r="E248">
        <v>328.16</v>
      </c>
      <c r="F248">
        <v>330.16</v>
      </c>
      <c r="G248">
        <v>328.06</v>
      </c>
      <c r="H248">
        <v>330.06</v>
      </c>
      <c r="I248">
        <v>328.16</v>
      </c>
      <c r="J248">
        <v>330.16</v>
      </c>
    </row>
    <row r="249" spans="1:10" x14ac:dyDescent="0.3">
      <c r="A249">
        <v>1973</v>
      </c>
      <c r="B249">
        <v>12</v>
      </c>
      <c r="C249">
        <v>27013</v>
      </c>
      <c r="D249">
        <v>1973.9562000000001</v>
      </c>
      <c r="E249">
        <v>328.64</v>
      </c>
      <c r="F249">
        <v>329.47</v>
      </c>
      <c r="G249">
        <v>329.24</v>
      </c>
      <c r="H249">
        <v>330.07</v>
      </c>
      <c r="I249">
        <v>328.64</v>
      </c>
      <c r="J249">
        <v>329.47</v>
      </c>
    </row>
    <row r="250" spans="1:10" x14ac:dyDescent="0.3">
      <c r="A250">
        <v>1974</v>
      </c>
      <c r="B250">
        <v>1</v>
      </c>
      <c r="C250">
        <v>27044</v>
      </c>
      <c r="D250">
        <v>1974.0410999999999</v>
      </c>
      <c r="E250">
        <v>329.35</v>
      </c>
      <c r="F250">
        <v>329.34</v>
      </c>
      <c r="G250">
        <v>330.1</v>
      </c>
      <c r="H250">
        <v>330.09</v>
      </c>
      <c r="I250">
        <v>329.35</v>
      </c>
      <c r="J250">
        <v>329.34</v>
      </c>
    </row>
    <row r="251" spans="1:10" x14ac:dyDescent="0.3">
      <c r="A251">
        <v>1974</v>
      </c>
      <c r="B251">
        <v>2</v>
      </c>
      <c r="C251">
        <v>27075</v>
      </c>
      <c r="D251">
        <v>1974.126</v>
      </c>
      <c r="E251">
        <v>330.71</v>
      </c>
      <c r="F251">
        <v>330.06</v>
      </c>
      <c r="G251">
        <v>330.76</v>
      </c>
      <c r="H251">
        <v>330.11</v>
      </c>
      <c r="I251">
        <v>330.71</v>
      </c>
      <c r="J251">
        <v>330.06</v>
      </c>
    </row>
    <row r="252" spans="1:10" x14ac:dyDescent="0.3">
      <c r="A252">
        <v>1974</v>
      </c>
      <c r="B252">
        <v>3</v>
      </c>
      <c r="C252">
        <v>27103</v>
      </c>
      <c r="D252">
        <v>1974.2027</v>
      </c>
      <c r="E252">
        <v>331.48</v>
      </c>
      <c r="F252">
        <v>330.12</v>
      </c>
      <c r="G252">
        <v>331.49</v>
      </c>
      <c r="H252">
        <v>330.14</v>
      </c>
      <c r="I252">
        <v>331.48</v>
      </c>
      <c r="J252">
        <v>330.12</v>
      </c>
    </row>
    <row r="253" spans="1:10" x14ac:dyDescent="0.3">
      <c r="A253">
        <v>1974</v>
      </c>
      <c r="B253">
        <v>4</v>
      </c>
      <c r="C253">
        <v>27134</v>
      </c>
      <c r="D253">
        <v>1974.2877000000001</v>
      </c>
      <c r="E253">
        <v>332.65</v>
      </c>
      <c r="F253">
        <v>330.21</v>
      </c>
      <c r="G253">
        <v>332.61</v>
      </c>
      <c r="H253">
        <v>330.17</v>
      </c>
      <c r="I253">
        <v>332.65</v>
      </c>
      <c r="J253">
        <v>330.21</v>
      </c>
    </row>
    <row r="254" spans="1:10" x14ac:dyDescent="0.3">
      <c r="A254">
        <v>1974</v>
      </c>
      <c r="B254">
        <v>5</v>
      </c>
      <c r="C254">
        <v>27164</v>
      </c>
      <c r="D254">
        <v>1974.3698999999999</v>
      </c>
      <c r="E254">
        <v>333.09</v>
      </c>
      <c r="F254">
        <v>330.15</v>
      </c>
      <c r="G254">
        <v>333.14</v>
      </c>
      <c r="H254">
        <v>330.21</v>
      </c>
      <c r="I254">
        <v>333.09</v>
      </c>
      <c r="J254">
        <v>330.15</v>
      </c>
    </row>
    <row r="255" spans="1:10" x14ac:dyDescent="0.3">
      <c r="A255">
        <v>1974</v>
      </c>
      <c r="B255">
        <v>6</v>
      </c>
      <c r="C255">
        <v>27195</v>
      </c>
      <c r="D255">
        <v>1974.4548</v>
      </c>
      <c r="E255">
        <v>332.25</v>
      </c>
      <c r="F255">
        <v>330.01</v>
      </c>
      <c r="G255">
        <v>332.5</v>
      </c>
      <c r="H255">
        <v>330.25</v>
      </c>
      <c r="I255">
        <v>332.25</v>
      </c>
      <c r="J255">
        <v>330.01</v>
      </c>
    </row>
    <row r="256" spans="1:10" x14ac:dyDescent="0.3">
      <c r="A256">
        <v>1974</v>
      </c>
      <c r="B256">
        <v>7</v>
      </c>
      <c r="C256">
        <v>27225</v>
      </c>
      <c r="D256">
        <v>1974.537</v>
      </c>
      <c r="E256">
        <v>331.18</v>
      </c>
      <c r="F256">
        <v>330.42</v>
      </c>
      <c r="G256">
        <v>331.06</v>
      </c>
      <c r="H256">
        <v>330.3</v>
      </c>
      <c r="I256">
        <v>331.18</v>
      </c>
      <c r="J256">
        <v>330.42</v>
      </c>
    </row>
    <row r="257" spans="1:10" x14ac:dyDescent="0.3">
      <c r="A257">
        <v>1974</v>
      </c>
      <c r="B257">
        <v>8</v>
      </c>
      <c r="C257">
        <v>27256</v>
      </c>
      <c r="D257">
        <v>1974.6219000000001</v>
      </c>
      <c r="E257">
        <v>329.39</v>
      </c>
      <c r="F257">
        <v>330.69</v>
      </c>
      <c r="G257">
        <v>329.06</v>
      </c>
      <c r="H257">
        <v>330.35</v>
      </c>
      <c r="I257">
        <v>329.39</v>
      </c>
      <c r="J257">
        <v>330.69</v>
      </c>
    </row>
    <row r="258" spans="1:10" x14ac:dyDescent="0.3">
      <c r="A258">
        <v>1974</v>
      </c>
      <c r="B258">
        <v>9</v>
      </c>
      <c r="C258">
        <v>27287</v>
      </c>
      <c r="D258">
        <v>1974.7067999999999</v>
      </c>
      <c r="E258">
        <v>327.43</v>
      </c>
      <c r="F258">
        <v>330.46</v>
      </c>
      <c r="G258">
        <v>327.38</v>
      </c>
      <c r="H258">
        <v>330.41</v>
      </c>
      <c r="I258">
        <v>327.43</v>
      </c>
      <c r="J258">
        <v>330.46</v>
      </c>
    </row>
    <row r="259" spans="1:10" x14ac:dyDescent="0.3">
      <c r="A259">
        <v>1974</v>
      </c>
      <c r="B259">
        <v>10</v>
      </c>
      <c r="C259">
        <v>27317</v>
      </c>
      <c r="D259">
        <v>1974.789</v>
      </c>
      <c r="E259">
        <v>327.37</v>
      </c>
      <c r="F259">
        <v>330.54</v>
      </c>
      <c r="G259">
        <v>327.3</v>
      </c>
      <c r="H259">
        <v>330.46</v>
      </c>
      <c r="I259">
        <v>327.37</v>
      </c>
      <c r="J259">
        <v>330.54</v>
      </c>
    </row>
    <row r="260" spans="1:10" x14ac:dyDescent="0.3">
      <c r="A260">
        <v>1974</v>
      </c>
      <c r="B260">
        <v>11</v>
      </c>
      <c r="C260">
        <v>27348</v>
      </c>
      <c r="D260">
        <v>1974.874</v>
      </c>
      <c r="E260">
        <v>328.46</v>
      </c>
      <c r="F260">
        <v>330.46</v>
      </c>
      <c r="G260">
        <v>328.51</v>
      </c>
      <c r="H260">
        <v>330.52</v>
      </c>
      <c r="I260">
        <v>328.46</v>
      </c>
      <c r="J260">
        <v>330.46</v>
      </c>
    </row>
    <row r="261" spans="1:10" x14ac:dyDescent="0.3">
      <c r="A261">
        <v>1974</v>
      </c>
      <c r="B261">
        <v>12</v>
      </c>
      <c r="C261">
        <v>27378</v>
      </c>
      <c r="D261">
        <v>1974.9562000000001</v>
      </c>
      <c r="E261">
        <v>329.57</v>
      </c>
      <c r="F261">
        <v>330.41</v>
      </c>
      <c r="G261">
        <v>329.74</v>
      </c>
      <c r="H261">
        <v>330.58</v>
      </c>
      <c r="I261">
        <v>329.57</v>
      </c>
      <c r="J261">
        <v>330.41</v>
      </c>
    </row>
    <row r="262" spans="1:10" x14ac:dyDescent="0.3">
      <c r="A262">
        <v>1975</v>
      </c>
      <c r="B262">
        <v>1</v>
      </c>
      <c r="C262">
        <v>27409</v>
      </c>
      <c r="D262">
        <v>1975.0410999999999</v>
      </c>
      <c r="E262">
        <v>330.4</v>
      </c>
      <c r="F262">
        <v>330.39</v>
      </c>
      <c r="G262">
        <v>330.67</v>
      </c>
      <c r="H262">
        <v>330.65</v>
      </c>
      <c r="I262">
        <v>330.4</v>
      </c>
      <c r="J262">
        <v>330.39</v>
      </c>
    </row>
    <row r="263" spans="1:10" x14ac:dyDescent="0.3">
      <c r="A263">
        <v>1975</v>
      </c>
      <c r="B263">
        <v>2</v>
      </c>
      <c r="C263">
        <v>27440</v>
      </c>
      <c r="D263">
        <v>1975.126</v>
      </c>
      <c r="E263">
        <v>331.41</v>
      </c>
      <c r="F263">
        <v>330.76</v>
      </c>
      <c r="G263">
        <v>331.38</v>
      </c>
      <c r="H263">
        <v>330.73</v>
      </c>
      <c r="I263">
        <v>331.41</v>
      </c>
      <c r="J263">
        <v>330.76</v>
      </c>
    </row>
    <row r="264" spans="1:10" x14ac:dyDescent="0.3">
      <c r="A264">
        <v>1975</v>
      </c>
      <c r="B264">
        <v>3</v>
      </c>
      <c r="C264">
        <v>27468</v>
      </c>
      <c r="D264">
        <v>1975.2027</v>
      </c>
      <c r="E264">
        <v>332.04</v>
      </c>
      <c r="F264">
        <v>330.68</v>
      </c>
      <c r="G264">
        <v>332.17</v>
      </c>
      <c r="H264">
        <v>330.81</v>
      </c>
      <c r="I264">
        <v>332.04</v>
      </c>
      <c r="J264">
        <v>330.68</v>
      </c>
    </row>
    <row r="265" spans="1:10" x14ac:dyDescent="0.3">
      <c r="A265">
        <v>1975</v>
      </c>
      <c r="B265">
        <v>4</v>
      </c>
      <c r="C265">
        <v>27499</v>
      </c>
      <c r="D265">
        <v>1975.2877000000001</v>
      </c>
      <c r="E265">
        <v>333.31</v>
      </c>
      <c r="F265">
        <v>330.87</v>
      </c>
      <c r="G265">
        <v>333.35</v>
      </c>
      <c r="H265">
        <v>330.91</v>
      </c>
      <c r="I265">
        <v>333.31</v>
      </c>
      <c r="J265">
        <v>330.87</v>
      </c>
    </row>
    <row r="266" spans="1:10" x14ac:dyDescent="0.3">
      <c r="A266">
        <v>1975</v>
      </c>
      <c r="B266">
        <v>5</v>
      </c>
      <c r="C266">
        <v>27529</v>
      </c>
      <c r="D266">
        <v>1975.3698999999999</v>
      </c>
      <c r="E266">
        <v>333.97</v>
      </c>
      <c r="F266">
        <v>331.02</v>
      </c>
      <c r="G266">
        <v>333.95</v>
      </c>
      <c r="H266">
        <v>331.01</v>
      </c>
      <c r="I266">
        <v>333.97</v>
      </c>
      <c r="J266">
        <v>331.02</v>
      </c>
    </row>
    <row r="267" spans="1:10" x14ac:dyDescent="0.3">
      <c r="A267">
        <v>1975</v>
      </c>
      <c r="B267">
        <v>6</v>
      </c>
      <c r="C267">
        <v>27560</v>
      </c>
      <c r="D267">
        <v>1975.4548</v>
      </c>
      <c r="E267">
        <v>333.6</v>
      </c>
      <c r="F267">
        <v>331.35</v>
      </c>
      <c r="G267">
        <v>333.36</v>
      </c>
      <c r="H267">
        <v>331.11</v>
      </c>
      <c r="I267">
        <v>333.6</v>
      </c>
      <c r="J267">
        <v>331.35</v>
      </c>
    </row>
    <row r="268" spans="1:10" x14ac:dyDescent="0.3">
      <c r="A268">
        <v>1975</v>
      </c>
      <c r="B268">
        <v>7</v>
      </c>
      <c r="C268">
        <v>27590</v>
      </c>
      <c r="D268">
        <v>1975.537</v>
      </c>
      <c r="E268">
        <v>331.9</v>
      </c>
      <c r="F268">
        <v>331.15</v>
      </c>
      <c r="G268">
        <v>331.96</v>
      </c>
      <c r="H268">
        <v>331.2</v>
      </c>
      <c r="I268">
        <v>331.9</v>
      </c>
      <c r="J268">
        <v>331.15</v>
      </c>
    </row>
    <row r="269" spans="1:10" x14ac:dyDescent="0.3">
      <c r="A269">
        <v>1975</v>
      </c>
      <c r="B269">
        <v>8</v>
      </c>
      <c r="C269">
        <v>27621</v>
      </c>
      <c r="D269">
        <v>1975.6219000000001</v>
      </c>
      <c r="E269">
        <v>330.06</v>
      </c>
      <c r="F269">
        <v>331.35</v>
      </c>
      <c r="G269">
        <v>330</v>
      </c>
      <c r="H269">
        <v>331.3</v>
      </c>
      <c r="I269">
        <v>330.06</v>
      </c>
      <c r="J269">
        <v>331.35</v>
      </c>
    </row>
    <row r="270" spans="1:10" x14ac:dyDescent="0.3">
      <c r="A270">
        <v>1975</v>
      </c>
      <c r="B270">
        <v>9</v>
      </c>
      <c r="C270">
        <v>27652</v>
      </c>
      <c r="D270">
        <v>1975.7067999999999</v>
      </c>
      <c r="E270">
        <v>328.56</v>
      </c>
      <c r="F270">
        <v>331.59</v>
      </c>
      <c r="G270">
        <v>328.36</v>
      </c>
      <c r="H270">
        <v>331.39</v>
      </c>
      <c r="I270">
        <v>328.56</v>
      </c>
      <c r="J270">
        <v>331.59</v>
      </c>
    </row>
    <row r="271" spans="1:10" x14ac:dyDescent="0.3">
      <c r="A271">
        <v>1975</v>
      </c>
      <c r="B271">
        <v>10</v>
      </c>
      <c r="C271">
        <v>27682</v>
      </c>
      <c r="D271">
        <v>1975.789</v>
      </c>
      <c r="E271">
        <v>328.34</v>
      </c>
      <c r="F271">
        <v>331.51</v>
      </c>
      <c r="G271">
        <v>328.31</v>
      </c>
      <c r="H271">
        <v>331.48</v>
      </c>
      <c r="I271">
        <v>328.34</v>
      </c>
      <c r="J271">
        <v>331.51</v>
      </c>
    </row>
    <row r="272" spans="1:10" x14ac:dyDescent="0.3">
      <c r="A272">
        <v>1975</v>
      </c>
      <c r="B272">
        <v>11</v>
      </c>
      <c r="C272">
        <v>27713</v>
      </c>
      <c r="D272">
        <v>1975.874</v>
      </c>
      <c r="E272">
        <v>329.49</v>
      </c>
      <c r="F272">
        <v>331.5</v>
      </c>
      <c r="G272">
        <v>329.56</v>
      </c>
      <c r="H272">
        <v>331.57</v>
      </c>
      <c r="I272">
        <v>329.49</v>
      </c>
      <c r="J272">
        <v>331.5</v>
      </c>
    </row>
    <row r="273" spans="1:10" x14ac:dyDescent="0.3">
      <c r="A273">
        <v>1975</v>
      </c>
      <c r="B273">
        <v>12</v>
      </c>
      <c r="C273">
        <v>27743</v>
      </c>
      <c r="D273">
        <v>1975.9562000000001</v>
      </c>
      <c r="E273">
        <v>330.76</v>
      </c>
      <c r="F273">
        <v>331.6</v>
      </c>
      <c r="G273">
        <v>330.81</v>
      </c>
      <c r="H273">
        <v>331.65</v>
      </c>
      <c r="I273">
        <v>330.76</v>
      </c>
      <c r="J273">
        <v>331.6</v>
      </c>
    </row>
    <row r="274" spans="1:10" x14ac:dyDescent="0.3">
      <c r="A274">
        <v>1976</v>
      </c>
      <c r="B274">
        <v>1</v>
      </c>
      <c r="C274">
        <v>27774</v>
      </c>
      <c r="D274">
        <v>1976.0409999999999</v>
      </c>
      <c r="E274">
        <v>331.75</v>
      </c>
      <c r="F274">
        <v>331.73</v>
      </c>
      <c r="G274">
        <v>331.74</v>
      </c>
      <c r="H274">
        <v>331.73</v>
      </c>
      <c r="I274">
        <v>331.75</v>
      </c>
      <c r="J274">
        <v>331.73</v>
      </c>
    </row>
    <row r="275" spans="1:10" x14ac:dyDescent="0.3">
      <c r="A275">
        <v>1976</v>
      </c>
      <c r="B275">
        <v>2</v>
      </c>
      <c r="C275">
        <v>27805</v>
      </c>
      <c r="D275">
        <v>1976.1257000000001</v>
      </c>
      <c r="E275">
        <v>332.56</v>
      </c>
      <c r="F275">
        <v>331.92</v>
      </c>
      <c r="G275">
        <v>332.45</v>
      </c>
      <c r="H275">
        <v>331.81</v>
      </c>
      <c r="I275">
        <v>332.56</v>
      </c>
      <c r="J275">
        <v>331.92</v>
      </c>
    </row>
    <row r="276" spans="1:10" x14ac:dyDescent="0.3">
      <c r="A276">
        <v>1976</v>
      </c>
      <c r="B276">
        <v>3</v>
      </c>
      <c r="C276">
        <v>27834</v>
      </c>
      <c r="D276">
        <v>1976.2049</v>
      </c>
      <c r="E276">
        <v>333.5</v>
      </c>
      <c r="F276">
        <v>332.11</v>
      </c>
      <c r="G276">
        <v>333.27</v>
      </c>
      <c r="H276">
        <v>331.88</v>
      </c>
      <c r="I276">
        <v>333.5</v>
      </c>
      <c r="J276">
        <v>332.11</v>
      </c>
    </row>
    <row r="277" spans="1:10" x14ac:dyDescent="0.3">
      <c r="A277">
        <v>1976</v>
      </c>
      <c r="B277">
        <v>4</v>
      </c>
      <c r="C277">
        <v>27865</v>
      </c>
      <c r="D277">
        <v>1976.2896000000001</v>
      </c>
      <c r="E277">
        <v>334.58</v>
      </c>
      <c r="F277">
        <v>332.11</v>
      </c>
      <c r="G277">
        <v>334.43</v>
      </c>
      <c r="H277">
        <v>331.95</v>
      </c>
      <c r="I277">
        <v>334.58</v>
      </c>
      <c r="J277">
        <v>332.11</v>
      </c>
    </row>
    <row r="278" spans="1:10" x14ac:dyDescent="0.3">
      <c r="A278">
        <v>1976</v>
      </c>
      <c r="B278">
        <v>5</v>
      </c>
      <c r="C278">
        <v>27895</v>
      </c>
      <c r="D278">
        <v>1976.3715999999999</v>
      </c>
      <c r="E278">
        <v>334.87</v>
      </c>
      <c r="F278">
        <v>331.92</v>
      </c>
      <c r="G278">
        <v>334.98</v>
      </c>
      <c r="H278">
        <v>332.03</v>
      </c>
      <c r="I278">
        <v>334.87</v>
      </c>
      <c r="J278">
        <v>331.92</v>
      </c>
    </row>
    <row r="279" spans="1:10" x14ac:dyDescent="0.3">
      <c r="A279">
        <v>1976</v>
      </c>
      <c r="B279">
        <v>6</v>
      </c>
      <c r="C279">
        <v>27926</v>
      </c>
      <c r="D279">
        <v>1976.4563000000001</v>
      </c>
      <c r="E279">
        <v>334.34</v>
      </c>
      <c r="F279">
        <v>332.1</v>
      </c>
      <c r="G279">
        <v>334.34</v>
      </c>
      <c r="H279">
        <v>332.11</v>
      </c>
      <c r="I279">
        <v>334.34</v>
      </c>
      <c r="J279">
        <v>332.1</v>
      </c>
    </row>
    <row r="280" spans="1:10" x14ac:dyDescent="0.3">
      <c r="A280">
        <v>1976</v>
      </c>
      <c r="B280">
        <v>7</v>
      </c>
      <c r="C280">
        <v>27956</v>
      </c>
      <c r="D280">
        <v>1976.5382999999999</v>
      </c>
      <c r="E280">
        <v>333.05</v>
      </c>
      <c r="F280">
        <v>332.32</v>
      </c>
      <c r="G280">
        <v>332.92</v>
      </c>
      <c r="H280">
        <v>332.19</v>
      </c>
      <c r="I280">
        <v>333.05</v>
      </c>
      <c r="J280">
        <v>332.32</v>
      </c>
    </row>
    <row r="281" spans="1:10" x14ac:dyDescent="0.3">
      <c r="A281">
        <v>1976</v>
      </c>
      <c r="B281">
        <v>8</v>
      </c>
      <c r="C281">
        <v>27987</v>
      </c>
      <c r="D281">
        <v>1976.623</v>
      </c>
      <c r="E281">
        <v>330.94</v>
      </c>
      <c r="F281">
        <v>332.27</v>
      </c>
      <c r="G281">
        <v>330.95</v>
      </c>
      <c r="H281">
        <v>332.28</v>
      </c>
      <c r="I281">
        <v>330.94</v>
      </c>
      <c r="J281">
        <v>332.27</v>
      </c>
    </row>
    <row r="282" spans="1:10" x14ac:dyDescent="0.3">
      <c r="A282">
        <v>1976</v>
      </c>
      <c r="B282">
        <v>9</v>
      </c>
      <c r="C282">
        <v>28018</v>
      </c>
      <c r="D282">
        <v>1976.7076999999999</v>
      </c>
      <c r="E282">
        <v>329.3</v>
      </c>
      <c r="F282">
        <v>332.36</v>
      </c>
      <c r="G282">
        <v>329.32</v>
      </c>
      <c r="H282">
        <v>332.38</v>
      </c>
      <c r="I282">
        <v>329.3</v>
      </c>
      <c r="J282">
        <v>332.36</v>
      </c>
    </row>
    <row r="283" spans="1:10" x14ac:dyDescent="0.3">
      <c r="A283">
        <v>1976</v>
      </c>
      <c r="B283">
        <v>10</v>
      </c>
      <c r="C283">
        <v>28048</v>
      </c>
      <c r="D283">
        <v>1976.7896000000001</v>
      </c>
      <c r="E283">
        <v>328.94</v>
      </c>
      <c r="F283">
        <v>332.12</v>
      </c>
      <c r="G283">
        <v>329.31</v>
      </c>
      <c r="H283">
        <v>332.49</v>
      </c>
      <c r="I283">
        <v>328.94</v>
      </c>
      <c r="J283">
        <v>332.12</v>
      </c>
    </row>
    <row r="284" spans="1:10" x14ac:dyDescent="0.3">
      <c r="A284">
        <v>1976</v>
      </c>
      <c r="B284">
        <v>11</v>
      </c>
      <c r="C284">
        <v>28079</v>
      </c>
      <c r="D284">
        <v>1976.8742999999999</v>
      </c>
      <c r="E284">
        <v>330.31</v>
      </c>
      <c r="F284">
        <v>332.32</v>
      </c>
      <c r="G284">
        <v>330.61</v>
      </c>
      <c r="H284">
        <v>332.62</v>
      </c>
      <c r="I284">
        <v>330.31</v>
      </c>
      <c r="J284">
        <v>332.32</v>
      </c>
    </row>
    <row r="285" spans="1:10" x14ac:dyDescent="0.3">
      <c r="A285">
        <v>1976</v>
      </c>
      <c r="B285">
        <v>12</v>
      </c>
      <c r="C285">
        <v>28109</v>
      </c>
      <c r="D285">
        <v>1976.9563000000001</v>
      </c>
      <c r="E285">
        <v>331.68</v>
      </c>
      <c r="F285">
        <v>332.52</v>
      </c>
      <c r="G285">
        <v>331.92</v>
      </c>
      <c r="H285">
        <v>332.76</v>
      </c>
      <c r="I285">
        <v>331.68</v>
      </c>
      <c r="J285">
        <v>332.52</v>
      </c>
    </row>
    <row r="286" spans="1:10" x14ac:dyDescent="0.3">
      <c r="A286">
        <v>1977</v>
      </c>
      <c r="B286">
        <v>1</v>
      </c>
      <c r="C286">
        <v>28140</v>
      </c>
      <c r="D286">
        <v>1977.0410999999999</v>
      </c>
      <c r="E286">
        <v>332.93</v>
      </c>
      <c r="F286">
        <v>332.91</v>
      </c>
      <c r="G286">
        <v>332.94</v>
      </c>
      <c r="H286">
        <v>332.92</v>
      </c>
      <c r="I286">
        <v>332.93</v>
      </c>
      <c r="J286">
        <v>332.91</v>
      </c>
    </row>
    <row r="287" spans="1:10" x14ac:dyDescent="0.3">
      <c r="A287">
        <v>1977</v>
      </c>
      <c r="B287">
        <v>2</v>
      </c>
      <c r="C287">
        <v>28171</v>
      </c>
      <c r="D287">
        <v>1977.126</v>
      </c>
      <c r="E287">
        <v>333.42</v>
      </c>
      <c r="F287">
        <v>332.77</v>
      </c>
      <c r="G287">
        <v>333.75</v>
      </c>
      <c r="H287">
        <v>333.1</v>
      </c>
      <c r="I287">
        <v>333.42</v>
      </c>
      <c r="J287">
        <v>332.77</v>
      </c>
    </row>
    <row r="288" spans="1:10" x14ac:dyDescent="0.3">
      <c r="A288">
        <v>1977</v>
      </c>
      <c r="B288">
        <v>3</v>
      </c>
      <c r="C288">
        <v>28199</v>
      </c>
      <c r="D288">
        <v>1977.2027</v>
      </c>
      <c r="E288">
        <v>334.7</v>
      </c>
      <c r="F288">
        <v>333.33</v>
      </c>
      <c r="G288">
        <v>334.64</v>
      </c>
      <c r="H288">
        <v>333.27</v>
      </c>
      <c r="I288">
        <v>334.7</v>
      </c>
      <c r="J288">
        <v>333.33</v>
      </c>
    </row>
    <row r="289" spans="1:10" x14ac:dyDescent="0.3">
      <c r="A289">
        <v>1977</v>
      </c>
      <c r="B289">
        <v>4</v>
      </c>
      <c r="C289">
        <v>28230</v>
      </c>
      <c r="D289">
        <v>1977.2877000000001</v>
      </c>
      <c r="E289">
        <v>336.07</v>
      </c>
      <c r="F289">
        <v>333.61</v>
      </c>
      <c r="G289">
        <v>335.92</v>
      </c>
      <c r="H289">
        <v>333.46</v>
      </c>
      <c r="I289">
        <v>336.07</v>
      </c>
      <c r="J289">
        <v>333.61</v>
      </c>
    </row>
    <row r="290" spans="1:10" x14ac:dyDescent="0.3">
      <c r="A290">
        <v>1977</v>
      </c>
      <c r="B290">
        <v>5</v>
      </c>
      <c r="C290">
        <v>28260</v>
      </c>
      <c r="D290">
        <v>1977.3698999999999</v>
      </c>
      <c r="E290">
        <v>336.75</v>
      </c>
      <c r="F290">
        <v>333.78</v>
      </c>
      <c r="G290">
        <v>336.6</v>
      </c>
      <c r="H290">
        <v>333.64</v>
      </c>
      <c r="I290">
        <v>336.75</v>
      </c>
      <c r="J290">
        <v>333.78</v>
      </c>
    </row>
    <row r="291" spans="1:10" x14ac:dyDescent="0.3">
      <c r="A291">
        <v>1977</v>
      </c>
      <c r="B291">
        <v>6</v>
      </c>
      <c r="C291">
        <v>28291</v>
      </c>
      <c r="D291">
        <v>1977.4548</v>
      </c>
      <c r="E291">
        <v>336.27</v>
      </c>
      <c r="F291">
        <v>334</v>
      </c>
      <c r="G291">
        <v>336.09</v>
      </c>
      <c r="H291">
        <v>333.82</v>
      </c>
      <c r="I291">
        <v>336.27</v>
      </c>
      <c r="J291">
        <v>334</v>
      </c>
    </row>
    <row r="292" spans="1:10" x14ac:dyDescent="0.3">
      <c r="A292">
        <v>1977</v>
      </c>
      <c r="B292">
        <v>7</v>
      </c>
      <c r="C292">
        <v>28321</v>
      </c>
      <c r="D292">
        <v>1977.537</v>
      </c>
      <c r="E292">
        <v>334.92</v>
      </c>
      <c r="F292">
        <v>334.16</v>
      </c>
      <c r="G292">
        <v>334.76</v>
      </c>
      <c r="H292">
        <v>333.99</v>
      </c>
      <c r="I292">
        <v>334.92</v>
      </c>
      <c r="J292">
        <v>334.16</v>
      </c>
    </row>
    <row r="293" spans="1:10" x14ac:dyDescent="0.3">
      <c r="A293">
        <v>1977</v>
      </c>
      <c r="B293">
        <v>8</v>
      </c>
      <c r="C293">
        <v>28352</v>
      </c>
      <c r="D293">
        <v>1977.6219000000001</v>
      </c>
      <c r="E293">
        <v>332.75</v>
      </c>
      <c r="F293">
        <v>334.06</v>
      </c>
      <c r="G293">
        <v>332.86</v>
      </c>
      <c r="H293">
        <v>334.16</v>
      </c>
      <c r="I293">
        <v>332.75</v>
      </c>
      <c r="J293">
        <v>334.06</v>
      </c>
    </row>
    <row r="294" spans="1:10" x14ac:dyDescent="0.3">
      <c r="A294">
        <v>1977</v>
      </c>
      <c r="B294">
        <v>9</v>
      </c>
      <c r="C294">
        <v>28383</v>
      </c>
      <c r="D294">
        <v>1977.7067999999999</v>
      </c>
      <c r="E294">
        <v>331.59</v>
      </c>
      <c r="F294">
        <v>334.64</v>
      </c>
      <c r="G294">
        <v>331.26</v>
      </c>
      <c r="H294">
        <v>334.32</v>
      </c>
      <c r="I294">
        <v>331.59</v>
      </c>
      <c r="J294">
        <v>334.64</v>
      </c>
    </row>
    <row r="295" spans="1:10" x14ac:dyDescent="0.3">
      <c r="A295">
        <v>1977</v>
      </c>
      <c r="B295">
        <v>10</v>
      </c>
      <c r="C295">
        <v>28413</v>
      </c>
      <c r="D295">
        <v>1977.789</v>
      </c>
      <c r="E295">
        <v>331.16</v>
      </c>
      <c r="F295">
        <v>334.35</v>
      </c>
      <c r="G295">
        <v>331.27</v>
      </c>
      <c r="H295">
        <v>334.46</v>
      </c>
      <c r="I295">
        <v>331.16</v>
      </c>
      <c r="J295">
        <v>334.35</v>
      </c>
    </row>
    <row r="296" spans="1:10" x14ac:dyDescent="0.3">
      <c r="A296">
        <v>1977</v>
      </c>
      <c r="B296">
        <v>11</v>
      </c>
      <c r="C296">
        <v>28444</v>
      </c>
      <c r="D296">
        <v>1977.874</v>
      </c>
      <c r="E296">
        <v>332.4</v>
      </c>
      <c r="F296">
        <v>334.43</v>
      </c>
      <c r="G296">
        <v>332.58</v>
      </c>
      <c r="H296">
        <v>334.61</v>
      </c>
      <c r="I296">
        <v>332.4</v>
      </c>
      <c r="J296">
        <v>334.43</v>
      </c>
    </row>
    <row r="297" spans="1:10" x14ac:dyDescent="0.3">
      <c r="A297">
        <v>1977</v>
      </c>
      <c r="B297">
        <v>12</v>
      </c>
      <c r="C297">
        <v>28474</v>
      </c>
      <c r="D297">
        <v>1977.9562000000001</v>
      </c>
      <c r="E297">
        <v>333.85</v>
      </c>
      <c r="F297">
        <v>334.69</v>
      </c>
      <c r="G297">
        <v>333.9</v>
      </c>
      <c r="H297">
        <v>334.74</v>
      </c>
      <c r="I297">
        <v>333.85</v>
      </c>
      <c r="J297">
        <v>334.69</v>
      </c>
    </row>
    <row r="298" spans="1:10" x14ac:dyDescent="0.3">
      <c r="A298">
        <v>1978</v>
      </c>
      <c r="B298">
        <v>1</v>
      </c>
      <c r="C298">
        <v>28505</v>
      </c>
      <c r="D298">
        <v>1978.0410999999999</v>
      </c>
      <c r="E298">
        <v>334.97</v>
      </c>
      <c r="F298">
        <v>334.96</v>
      </c>
      <c r="G298">
        <v>334.9</v>
      </c>
      <c r="H298">
        <v>334.88</v>
      </c>
      <c r="I298">
        <v>334.97</v>
      </c>
      <c r="J298">
        <v>334.96</v>
      </c>
    </row>
    <row r="299" spans="1:10" x14ac:dyDescent="0.3">
      <c r="A299">
        <v>1978</v>
      </c>
      <c r="B299">
        <v>2</v>
      </c>
      <c r="C299">
        <v>28536</v>
      </c>
      <c r="D299">
        <v>1978.126</v>
      </c>
      <c r="E299">
        <v>335.38</v>
      </c>
      <c r="F299">
        <v>334.73</v>
      </c>
      <c r="G299">
        <v>335.67</v>
      </c>
      <c r="H299">
        <v>335.02</v>
      </c>
      <c r="I299">
        <v>335.38</v>
      </c>
      <c r="J299">
        <v>334.73</v>
      </c>
    </row>
    <row r="300" spans="1:10" x14ac:dyDescent="0.3">
      <c r="A300">
        <v>1978</v>
      </c>
      <c r="B300">
        <v>3</v>
      </c>
      <c r="C300">
        <v>28564</v>
      </c>
      <c r="D300">
        <v>1978.2027</v>
      </c>
      <c r="E300">
        <v>336.64</v>
      </c>
      <c r="F300">
        <v>335.27</v>
      </c>
      <c r="G300">
        <v>336.51</v>
      </c>
      <c r="H300">
        <v>335.13</v>
      </c>
      <c r="I300">
        <v>336.64</v>
      </c>
      <c r="J300">
        <v>335.27</v>
      </c>
    </row>
    <row r="301" spans="1:10" x14ac:dyDescent="0.3">
      <c r="A301">
        <v>1978</v>
      </c>
      <c r="B301">
        <v>4</v>
      </c>
      <c r="C301">
        <v>28595</v>
      </c>
      <c r="D301">
        <v>1978.2877000000001</v>
      </c>
      <c r="E301">
        <v>337.76</v>
      </c>
      <c r="F301">
        <v>335.29</v>
      </c>
      <c r="G301">
        <v>337.73</v>
      </c>
      <c r="H301">
        <v>335.26</v>
      </c>
      <c r="I301">
        <v>337.76</v>
      </c>
      <c r="J301">
        <v>335.29</v>
      </c>
    </row>
    <row r="302" spans="1:10" x14ac:dyDescent="0.3">
      <c r="A302">
        <v>1978</v>
      </c>
      <c r="B302">
        <v>5</v>
      </c>
      <c r="C302">
        <v>28625</v>
      </c>
      <c r="D302">
        <v>1978.3698999999999</v>
      </c>
      <c r="E302">
        <v>338.01</v>
      </c>
      <c r="F302">
        <v>335.04</v>
      </c>
      <c r="G302">
        <v>338.35</v>
      </c>
      <c r="H302">
        <v>335.38</v>
      </c>
      <c r="I302">
        <v>338.01</v>
      </c>
      <c r="J302">
        <v>335.04</v>
      </c>
    </row>
    <row r="303" spans="1:10" x14ac:dyDescent="0.3">
      <c r="A303">
        <v>1978</v>
      </c>
      <c r="B303">
        <v>6</v>
      </c>
      <c r="C303">
        <v>28656</v>
      </c>
      <c r="D303">
        <v>1978.4548</v>
      </c>
      <c r="E303">
        <v>337.89</v>
      </c>
      <c r="F303">
        <v>335.62</v>
      </c>
      <c r="G303">
        <v>337.77</v>
      </c>
      <c r="H303">
        <v>335.49</v>
      </c>
      <c r="I303">
        <v>337.89</v>
      </c>
      <c r="J303">
        <v>335.62</v>
      </c>
    </row>
    <row r="304" spans="1:10" x14ac:dyDescent="0.3">
      <c r="A304">
        <v>1978</v>
      </c>
      <c r="B304">
        <v>7</v>
      </c>
      <c r="C304">
        <v>28686</v>
      </c>
      <c r="D304">
        <v>1978.537</v>
      </c>
      <c r="E304">
        <v>336.54</v>
      </c>
      <c r="F304">
        <v>335.78</v>
      </c>
      <c r="G304">
        <v>336.37</v>
      </c>
      <c r="H304">
        <v>335.6</v>
      </c>
      <c r="I304">
        <v>336.54</v>
      </c>
      <c r="J304">
        <v>335.78</v>
      </c>
    </row>
    <row r="305" spans="1:10" x14ac:dyDescent="0.3">
      <c r="A305">
        <v>1978</v>
      </c>
      <c r="B305">
        <v>8</v>
      </c>
      <c r="C305">
        <v>28717</v>
      </c>
      <c r="D305">
        <v>1978.6219000000001</v>
      </c>
      <c r="E305">
        <v>334.68</v>
      </c>
      <c r="F305">
        <v>335.99</v>
      </c>
      <c r="G305">
        <v>334.39</v>
      </c>
      <c r="H305">
        <v>335.7</v>
      </c>
      <c r="I305">
        <v>334.68</v>
      </c>
      <c r="J305">
        <v>335.99</v>
      </c>
    </row>
    <row r="306" spans="1:10" x14ac:dyDescent="0.3">
      <c r="A306">
        <v>1978</v>
      </c>
      <c r="B306">
        <v>9</v>
      </c>
      <c r="C306">
        <v>28748</v>
      </c>
      <c r="D306">
        <v>1978.7067999999999</v>
      </c>
      <c r="E306">
        <v>332.76</v>
      </c>
      <c r="F306">
        <v>335.83</v>
      </c>
      <c r="G306">
        <v>332.73</v>
      </c>
      <c r="H306">
        <v>335.8</v>
      </c>
      <c r="I306">
        <v>332.76</v>
      </c>
      <c r="J306">
        <v>335.83</v>
      </c>
    </row>
    <row r="307" spans="1:10" x14ac:dyDescent="0.3">
      <c r="A307">
        <v>1978</v>
      </c>
      <c r="B307">
        <v>10</v>
      </c>
      <c r="C307">
        <v>28778</v>
      </c>
      <c r="D307">
        <v>1978.789</v>
      </c>
      <c r="E307">
        <v>332.55</v>
      </c>
      <c r="F307">
        <v>335.75</v>
      </c>
      <c r="G307">
        <v>332.69</v>
      </c>
      <c r="H307">
        <v>335.89</v>
      </c>
      <c r="I307">
        <v>332.55</v>
      </c>
      <c r="J307">
        <v>335.75</v>
      </c>
    </row>
    <row r="308" spans="1:10" x14ac:dyDescent="0.3">
      <c r="A308">
        <v>1978</v>
      </c>
      <c r="B308">
        <v>11</v>
      </c>
      <c r="C308">
        <v>28809</v>
      </c>
      <c r="D308">
        <v>1978.874</v>
      </c>
      <c r="E308">
        <v>333.92</v>
      </c>
      <c r="F308">
        <v>335.95</v>
      </c>
      <c r="G308">
        <v>333.96</v>
      </c>
      <c r="H308">
        <v>335.99</v>
      </c>
      <c r="I308">
        <v>333.92</v>
      </c>
      <c r="J308">
        <v>335.95</v>
      </c>
    </row>
    <row r="309" spans="1:10" x14ac:dyDescent="0.3">
      <c r="A309">
        <v>1978</v>
      </c>
      <c r="B309">
        <v>12</v>
      </c>
      <c r="C309">
        <v>28839</v>
      </c>
      <c r="D309">
        <v>1978.9562000000001</v>
      </c>
      <c r="E309">
        <v>334.95</v>
      </c>
      <c r="F309">
        <v>335.79</v>
      </c>
      <c r="G309">
        <v>335.24</v>
      </c>
      <c r="H309">
        <v>336.08</v>
      </c>
      <c r="I309">
        <v>334.95</v>
      </c>
      <c r="J309">
        <v>335.79</v>
      </c>
    </row>
    <row r="310" spans="1:10" x14ac:dyDescent="0.3">
      <c r="A310">
        <v>1979</v>
      </c>
      <c r="B310">
        <v>1</v>
      </c>
      <c r="C310">
        <v>28870</v>
      </c>
      <c r="D310">
        <v>1979.0410999999999</v>
      </c>
      <c r="E310">
        <v>336.23</v>
      </c>
      <c r="F310">
        <v>336.21</v>
      </c>
      <c r="G310">
        <v>336.2</v>
      </c>
      <c r="H310">
        <v>336.19</v>
      </c>
      <c r="I310">
        <v>336.23</v>
      </c>
      <c r="J310">
        <v>336.21</v>
      </c>
    </row>
    <row r="311" spans="1:10" x14ac:dyDescent="0.3">
      <c r="A311">
        <v>1979</v>
      </c>
      <c r="B311">
        <v>2</v>
      </c>
      <c r="C311">
        <v>28901</v>
      </c>
      <c r="D311">
        <v>1979.126</v>
      </c>
      <c r="E311">
        <v>336.76</v>
      </c>
      <c r="F311">
        <v>336.1</v>
      </c>
      <c r="G311">
        <v>336.96</v>
      </c>
      <c r="H311">
        <v>336.3</v>
      </c>
      <c r="I311">
        <v>336.76</v>
      </c>
      <c r="J311">
        <v>336.1</v>
      </c>
    </row>
    <row r="312" spans="1:10" x14ac:dyDescent="0.3">
      <c r="A312">
        <v>1979</v>
      </c>
      <c r="B312">
        <v>3</v>
      </c>
      <c r="C312">
        <v>28929</v>
      </c>
      <c r="D312">
        <v>1979.2027</v>
      </c>
      <c r="E312">
        <v>337.96</v>
      </c>
      <c r="F312">
        <v>336.58</v>
      </c>
      <c r="G312">
        <v>337.79</v>
      </c>
      <c r="H312">
        <v>336.41</v>
      </c>
      <c r="I312">
        <v>337.96</v>
      </c>
      <c r="J312">
        <v>336.58</v>
      </c>
    </row>
    <row r="313" spans="1:10" x14ac:dyDescent="0.3">
      <c r="A313">
        <v>1979</v>
      </c>
      <c r="B313">
        <v>4</v>
      </c>
      <c r="C313">
        <v>28960</v>
      </c>
      <c r="D313">
        <v>1979.2877000000001</v>
      </c>
      <c r="E313">
        <v>338.89</v>
      </c>
      <c r="F313">
        <v>336.41</v>
      </c>
      <c r="G313">
        <v>339.01</v>
      </c>
      <c r="H313">
        <v>336.53</v>
      </c>
      <c r="I313">
        <v>338.89</v>
      </c>
      <c r="J313">
        <v>336.41</v>
      </c>
    </row>
    <row r="314" spans="1:10" x14ac:dyDescent="0.3">
      <c r="A314">
        <v>1979</v>
      </c>
      <c r="B314">
        <v>5</v>
      </c>
      <c r="C314">
        <v>28990</v>
      </c>
      <c r="D314">
        <v>1979.3698999999999</v>
      </c>
      <c r="E314">
        <v>339.47</v>
      </c>
      <c r="F314">
        <v>336.49</v>
      </c>
      <c r="G314">
        <v>339.65</v>
      </c>
      <c r="H314">
        <v>336.66</v>
      </c>
      <c r="I314">
        <v>339.47</v>
      </c>
      <c r="J314">
        <v>336.49</v>
      </c>
    </row>
    <row r="315" spans="1:10" x14ac:dyDescent="0.3">
      <c r="A315">
        <v>1979</v>
      </c>
      <c r="B315">
        <v>6</v>
      </c>
      <c r="C315">
        <v>29021</v>
      </c>
      <c r="D315">
        <v>1979.4548</v>
      </c>
      <c r="E315">
        <v>339.29</v>
      </c>
      <c r="F315">
        <v>337.01</v>
      </c>
      <c r="G315">
        <v>339.08</v>
      </c>
      <c r="H315">
        <v>336.8</v>
      </c>
      <c r="I315">
        <v>339.29</v>
      </c>
      <c r="J315">
        <v>337.01</v>
      </c>
    </row>
    <row r="316" spans="1:10" x14ac:dyDescent="0.3">
      <c r="A316">
        <v>1979</v>
      </c>
      <c r="B316">
        <v>7</v>
      </c>
      <c r="C316">
        <v>29051</v>
      </c>
      <c r="D316">
        <v>1979.537</v>
      </c>
      <c r="E316">
        <v>337.73</v>
      </c>
      <c r="F316">
        <v>336.96</v>
      </c>
      <c r="G316">
        <v>337.7</v>
      </c>
      <c r="H316">
        <v>336.93</v>
      </c>
      <c r="I316">
        <v>337.73</v>
      </c>
      <c r="J316">
        <v>336.96</v>
      </c>
    </row>
    <row r="317" spans="1:10" x14ac:dyDescent="0.3">
      <c r="A317">
        <v>1979</v>
      </c>
      <c r="B317">
        <v>8</v>
      </c>
      <c r="C317">
        <v>29082</v>
      </c>
      <c r="D317">
        <v>1979.6219000000001</v>
      </c>
      <c r="E317">
        <v>336.09</v>
      </c>
      <c r="F317">
        <v>337.4</v>
      </c>
      <c r="G317">
        <v>335.76</v>
      </c>
      <c r="H317">
        <v>337.07</v>
      </c>
      <c r="I317">
        <v>336.09</v>
      </c>
      <c r="J317">
        <v>337.4</v>
      </c>
    </row>
    <row r="318" spans="1:10" x14ac:dyDescent="0.3">
      <c r="A318">
        <v>1979</v>
      </c>
      <c r="B318">
        <v>9</v>
      </c>
      <c r="C318">
        <v>29113</v>
      </c>
      <c r="D318">
        <v>1979.7067999999999</v>
      </c>
      <c r="E318">
        <v>333.92</v>
      </c>
      <c r="F318">
        <v>336.99</v>
      </c>
      <c r="G318">
        <v>334.14</v>
      </c>
      <c r="H318">
        <v>337.22</v>
      </c>
      <c r="I318">
        <v>333.92</v>
      </c>
      <c r="J318">
        <v>336.99</v>
      </c>
    </row>
    <row r="319" spans="1:10" x14ac:dyDescent="0.3">
      <c r="A319">
        <v>1979</v>
      </c>
      <c r="B319">
        <v>10</v>
      </c>
      <c r="C319">
        <v>29143</v>
      </c>
      <c r="D319">
        <v>1979.789</v>
      </c>
      <c r="E319">
        <v>333.86</v>
      </c>
      <c r="F319">
        <v>337.08</v>
      </c>
      <c r="G319">
        <v>334.15</v>
      </c>
      <c r="H319">
        <v>337.36</v>
      </c>
      <c r="I319">
        <v>333.86</v>
      </c>
      <c r="J319">
        <v>337.08</v>
      </c>
    </row>
    <row r="320" spans="1:10" x14ac:dyDescent="0.3">
      <c r="A320">
        <v>1979</v>
      </c>
      <c r="B320">
        <v>11</v>
      </c>
      <c r="C320">
        <v>29174</v>
      </c>
      <c r="D320">
        <v>1979.874</v>
      </c>
      <c r="E320">
        <v>335.29</v>
      </c>
      <c r="F320">
        <v>337.33</v>
      </c>
      <c r="G320">
        <v>335.48</v>
      </c>
      <c r="H320">
        <v>337.52</v>
      </c>
      <c r="I320">
        <v>335.29</v>
      </c>
      <c r="J320">
        <v>337.33</v>
      </c>
    </row>
    <row r="321" spans="1:10" x14ac:dyDescent="0.3">
      <c r="A321">
        <v>1979</v>
      </c>
      <c r="B321">
        <v>12</v>
      </c>
      <c r="C321">
        <v>29204</v>
      </c>
      <c r="D321">
        <v>1979.9562000000001</v>
      </c>
      <c r="E321">
        <v>336.73</v>
      </c>
      <c r="F321">
        <v>337.58</v>
      </c>
      <c r="G321">
        <v>336.83</v>
      </c>
      <c r="H321">
        <v>337.68</v>
      </c>
      <c r="I321">
        <v>336.73</v>
      </c>
      <c r="J321">
        <v>337.58</v>
      </c>
    </row>
    <row r="322" spans="1:10" x14ac:dyDescent="0.3">
      <c r="A322">
        <v>1980</v>
      </c>
      <c r="B322">
        <v>1</v>
      </c>
      <c r="C322">
        <v>29235</v>
      </c>
      <c r="D322">
        <v>1980.0409999999999</v>
      </c>
      <c r="E322">
        <v>338.01</v>
      </c>
      <c r="F322">
        <v>338</v>
      </c>
      <c r="G322">
        <v>337.86</v>
      </c>
      <c r="H322">
        <v>337.85</v>
      </c>
      <c r="I322">
        <v>338.01</v>
      </c>
      <c r="J322">
        <v>338</v>
      </c>
    </row>
    <row r="323" spans="1:10" x14ac:dyDescent="0.3">
      <c r="A323">
        <v>1980</v>
      </c>
      <c r="B323">
        <v>2</v>
      </c>
      <c r="C323">
        <v>29266</v>
      </c>
      <c r="D323">
        <v>1980.1257000000001</v>
      </c>
      <c r="E323">
        <v>338.36</v>
      </c>
      <c r="F323">
        <v>337.7</v>
      </c>
      <c r="G323">
        <v>338.67</v>
      </c>
      <c r="H323">
        <v>338.02</v>
      </c>
      <c r="I323">
        <v>338.36</v>
      </c>
      <c r="J323">
        <v>337.7</v>
      </c>
    </row>
    <row r="324" spans="1:10" x14ac:dyDescent="0.3">
      <c r="A324">
        <v>1980</v>
      </c>
      <c r="B324">
        <v>3</v>
      </c>
      <c r="C324">
        <v>29295</v>
      </c>
      <c r="D324">
        <v>1980.2049</v>
      </c>
      <c r="E324">
        <v>340.08</v>
      </c>
      <c r="F324">
        <v>338.67</v>
      </c>
      <c r="G324">
        <v>339.59</v>
      </c>
      <c r="H324">
        <v>338.18</v>
      </c>
      <c r="I324">
        <v>340.08</v>
      </c>
      <c r="J324">
        <v>338.67</v>
      </c>
    </row>
    <row r="325" spans="1:10" x14ac:dyDescent="0.3">
      <c r="A325">
        <v>1980</v>
      </c>
      <c r="B325">
        <v>4</v>
      </c>
      <c r="C325">
        <v>29326</v>
      </c>
      <c r="D325">
        <v>1980.2896000000001</v>
      </c>
      <c r="E325">
        <v>340.77</v>
      </c>
      <c r="F325">
        <v>338.26</v>
      </c>
      <c r="G325">
        <v>340.85</v>
      </c>
      <c r="H325">
        <v>338.34</v>
      </c>
      <c r="I325">
        <v>340.77</v>
      </c>
      <c r="J325">
        <v>338.26</v>
      </c>
    </row>
    <row r="326" spans="1:10" x14ac:dyDescent="0.3">
      <c r="A326">
        <v>1980</v>
      </c>
      <c r="B326">
        <v>5</v>
      </c>
      <c r="C326">
        <v>29356</v>
      </c>
      <c r="D326">
        <v>1980.3715999999999</v>
      </c>
      <c r="E326">
        <v>341.46</v>
      </c>
      <c r="F326">
        <v>338.47</v>
      </c>
      <c r="G326">
        <v>341.48</v>
      </c>
      <c r="H326">
        <v>338.49</v>
      </c>
      <c r="I326">
        <v>341.46</v>
      </c>
      <c r="J326">
        <v>338.47</v>
      </c>
    </row>
    <row r="327" spans="1:10" x14ac:dyDescent="0.3">
      <c r="A327">
        <v>1980</v>
      </c>
      <c r="B327">
        <v>6</v>
      </c>
      <c r="C327">
        <v>29387</v>
      </c>
      <c r="D327">
        <v>1980.4563000000001</v>
      </c>
      <c r="E327">
        <v>341.17</v>
      </c>
      <c r="F327">
        <v>338.9</v>
      </c>
      <c r="G327">
        <v>340.9</v>
      </c>
      <c r="H327">
        <v>338.64</v>
      </c>
      <c r="I327">
        <v>341.17</v>
      </c>
      <c r="J327">
        <v>338.9</v>
      </c>
    </row>
    <row r="328" spans="1:10" x14ac:dyDescent="0.3">
      <c r="A328">
        <v>1980</v>
      </c>
      <c r="B328">
        <v>7</v>
      </c>
      <c r="C328">
        <v>29417</v>
      </c>
      <c r="D328">
        <v>1980.5382999999999</v>
      </c>
      <c r="E328">
        <v>339.56</v>
      </c>
      <c r="F328">
        <v>338.82</v>
      </c>
      <c r="G328">
        <v>339.51</v>
      </c>
      <c r="H328">
        <v>338.77</v>
      </c>
      <c r="I328">
        <v>339.56</v>
      </c>
      <c r="J328">
        <v>338.82</v>
      </c>
    </row>
    <row r="329" spans="1:10" x14ac:dyDescent="0.3">
      <c r="A329">
        <v>1980</v>
      </c>
      <c r="B329">
        <v>8</v>
      </c>
      <c r="C329">
        <v>29448</v>
      </c>
      <c r="D329">
        <v>1980.623</v>
      </c>
      <c r="E329">
        <v>337.6</v>
      </c>
      <c r="F329">
        <v>338.94</v>
      </c>
      <c r="G329">
        <v>337.56</v>
      </c>
      <c r="H329">
        <v>338.9</v>
      </c>
      <c r="I329">
        <v>337.6</v>
      </c>
      <c r="J329">
        <v>338.94</v>
      </c>
    </row>
    <row r="330" spans="1:10" x14ac:dyDescent="0.3">
      <c r="A330">
        <v>1980</v>
      </c>
      <c r="B330">
        <v>9</v>
      </c>
      <c r="C330">
        <v>29479</v>
      </c>
      <c r="D330">
        <v>1980.7076999999999</v>
      </c>
      <c r="E330">
        <v>335.88</v>
      </c>
      <c r="F330">
        <v>338.98</v>
      </c>
      <c r="G330">
        <v>335.93</v>
      </c>
      <c r="H330">
        <v>339.02</v>
      </c>
      <c r="I330">
        <v>335.88</v>
      </c>
      <c r="J330">
        <v>338.98</v>
      </c>
    </row>
    <row r="331" spans="1:10" x14ac:dyDescent="0.3">
      <c r="A331">
        <v>1980</v>
      </c>
      <c r="B331">
        <v>10</v>
      </c>
      <c r="C331">
        <v>29509</v>
      </c>
      <c r="D331">
        <v>1980.7896000000001</v>
      </c>
      <c r="E331">
        <v>336.02</v>
      </c>
      <c r="F331">
        <v>339.24</v>
      </c>
      <c r="G331">
        <v>335.91</v>
      </c>
      <c r="H331">
        <v>339.14</v>
      </c>
      <c r="I331">
        <v>336.02</v>
      </c>
      <c r="J331">
        <v>339.24</v>
      </c>
    </row>
    <row r="332" spans="1:10" x14ac:dyDescent="0.3">
      <c r="A332">
        <v>1980</v>
      </c>
      <c r="B332">
        <v>11</v>
      </c>
      <c r="C332">
        <v>29540</v>
      </c>
      <c r="D332">
        <v>1980.8742999999999</v>
      </c>
      <c r="E332">
        <v>337.1</v>
      </c>
      <c r="F332">
        <v>339.14</v>
      </c>
      <c r="G332">
        <v>337.21</v>
      </c>
      <c r="H332">
        <v>339.24</v>
      </c>
      <c r="I332">
        <v>337.1</v>
      </c>
      <c r="J332">
        <v>339.14</v>
      </c>
    </row>
    <row r="333" spans="1:10" x14ac:dyDescent="0.3">
      <c r="A333">
        <v>1980</v>
      </c>
      <c r="B333">
        <v>12</v>
      </c>
      <c r="C333">
        <v>29570</v>
      </c>
      <c r="D333">
        <v>1980.9563000000001</v>
      </c>
      <c r="E333">
        <v>338.21</v>
      </c>
      <c r="F333">
        <v>339.06</v>
      </c>
      <c r="G333">
        <v>338.5</v>
      </c>
      <c r="H333">
        <v>339.35</v>
      </c>
      <c r="I333">
        <v>338.21</v>
      </c>
      <c r="J333">
        <v>339.06</v>
      </c>
    </row>
    <row r="334" spans="1:10" x14ac:dyDescent="0.3">
      <c r="A334">
        <v>1981</v>
      </c>
      <c r="B334">
        <v>1</v>
      </c>
      <c r="C334">
        <v>29601</v>
      </c>
      <c r="D334">
        <v>1981.0410999999999</v>
      </c>
      <c r="E334">
        <v>339.24</v>
      </c>
      <c r="F334">
        <v>339.22</v>
      </c>
      <c r="G334">
        <v>339.46</v>
      </c>
      <c r="H334">
        <v>339.45</v>
      </c>
      <c r="I334">
        <v>339.24</v>
      </c>
      <c r="J334">
        <v>339.22</v>
      </c>
    </row>
    <row r="335" spans="1:10" x14ac:dyDescent="0.3">
      <c r="A335">
        <v>1981</v>
      </c>
      <c r="B335">
        <v>2</v>
      </c>
      <c r="C335">
        <v>29632</v>
      </c>
      <c r="D335">
        <v>1981.126</v>
      </c>
      <c r="E335">
        <v>340.48</v>
      </c>
      <c r="F335">
        <v>339.82</v>
      </c>
      <c r="G335">
        <v>340.21</v>
      </c>
      <c r="H335">
        <v>339.55</v>
      </c>
      <c r="I335">
        <v>340.48</v>
      </c>
      <c r="J335">
        <v>339.82</v>
      </c>
    </row>
    <row r="336" spans="1:10" x14ac:dyDescent="0.3">
      <c r="A336">
        <v>1981</v>
      </c>
      <c r="B336">
        <v>3</v>
      </c>
      <c r="C336">
        <v>29660</v>
      </c>
      <c r="D336">
        <v>1981.2027</v>
      </c>
      <c r="E336">
        <v>341.38</v>
      </c>
      <c r="F336">
        <v>339.99</v>
      </c>
      <c r="G336">
        <v>341.03</v>
      </c>
      <c r="H336">
        <v>339.64</v>
      </c>
      <c r="I336">
        <v>341.38</v>
      </c>
      <c r="J336">
        <v>339.99</v>
      </c>
    </row>
    <row r="337" spans="1:10" x14ac:dyDescent="0.3">
      <c r="A337">
        <v>1981</v>
      </c>
      <c r="B337">
        <v>4</v>
      </c>
      <c r="C337">
        <v>29691</v>
      </c>
      <c r="D337">
        <v>1981.2877000000001</v>
      </c>
      <c r="E337">
        <v>342.51</v>
      </c>
      <c r="F337">
        <v>340.01</v>
      </c>
      <c r="G337">
        <v>342.22</v>
      </c>
      <c r="H337">
        <v>339.73</v>
      </c>
      <c r="I337">
        <v>342.51</v>
      </c>
      <c r="J337">
        <v>340.01</v>
      </c>
    </row>
    <row r="338" spans="1:10" x14ac:dyDescent="0.3">
      <c r="A338">
        <v>1981</v>
      </c>
      <c r="B338">
        <v>5</v>
      </c>
      <c r="C338">
        <v>29721</v>
      </c>
      <c r="D338">
        <v>1981.3698999999999</v>
      </c>
      <c r="E338">
        <v>342.91</v>
      </c>
      <c r="F338">
        <v>339.91</v>
      </c>
      <c r="G338">
        <v>342.81</v>
      </c>
      <c r="H338">
        <v>339.81</v>
      </c>
      <c r="I338">
        <v>342.91</v>
      </c>
      <c r="J338">
        <v>339.91</v>
      </c>
    </row>
    <row r="339" spans="1:10" x14ac:dyDescent="0.3">
      <c r="A339">
        <v>1981</v>
      </c>
      <c r="B339">
        <v>6</v>
      </c>
      <c r="C339">
        <v>29752</v>
      </c>
      <c r="D339">
        <v>1981.4548</v>
      </c>
      <c r="E339">
        <v>342.25</v>
      </c>
      <c r="F339">
        <v>339.95</v>
      </c>
      <c r="G339">
        <v>342.18</v>
      </c>
      <c r="H339">
        <v>339.89</v>
      </c>
      <c r="I339">
        <v>342.25</v>
      </c>
      <c r="J339">
        <v>339.95</v>
      </c>
    </row>
    <row r="340" spans="1:10" x14ac:dyDescent="0.3">
      <c r="A340">
        <v>1981</v>
      </c>
      <c r="B340">
        <v>7</v>
      </c>
      <c r="C340">
        <v>29782</v>
      </c>
      <c r="D340">
        <v>1981.537</v>
      </c>
      <c r="E340">
        <v>340.49</v>
      </c>
      <c r="F340">
        <v>339.72</v>
      </c>
      <c r="G340">
        <v>340.74</v>
      </c>
      <c r="H340">
        <v>339.97</v>
      </c>
      <c r="I340">
        <v>340.49</v>
      </c>
      <c r="J340">
        <v>339.72</v>
      </c>
    </row>
    <row r="341" spans="1:10" x14ac:dyDescent="0.3">
      <c r="A341">
        <v>1981</v>
      </c>
      <c r="B341">
        <v>8</v>
      </c>
      <c r="C341">
        <v>29813</v>
      </c>
      <c r="D341">
        <v>1981.6219000000001</v>
      </c>
      <c r="E341">
        <v>338.43</v>
      </c>
      <c r="F341">
        <v>339.75</v>
      </c>
      <c r="G341">
        <v>338.74</v>
      </c>
      <c r="H341">
        <v>340.06</v>
      </c>
      <c r="I341">
        <v>338.43</v>
      </c>
      <c r="J341">
        <v>339.75</v>
      </c>
    </row>
    <row r="342" spans="1:10" x14ac:dyDescent="0.3">
      <c r="A342">
        <v>1981</v>
      </c>
      <c r="B342">
        <v>9</v>
      </c>
      <c r="C342">
        <v>29844</v>
      </c>
      <c r="D342">
        <v>1981.7067999999999</v>
      </c>
      <c r="E342">
        <v>336.69</v>
      </c>
      <c r="F342">
        <v>339.79</v>
      </c>
      <c r="G342">
        <v>337.06</v>
      </c>
      <c r="H342">
        <v>340.16</v>
      </c>
      <c r="I342">
        <v>336.69</v>
      </c>
      <c r="J342">
        <v>339.79</v>
      </c>
    </row>
    <row r="343" spans="1:10" x14ac:dyDescent="0.3">
      <c r="A343">
        <v>1981</v>
      </c>
      <c r="B343">
        <v>10</v>
      </c>
      <c r="C343">
        <v>29874</v>
      </c>
      <c r="D343">
        <v>1981.789</v>
      </c>
      <c r="E343">
        <v>336.86</v>
      </c>
      <c r="F343">
        <v>340.09</v>
      </c>
      <c r="G343">
        <v>337.02</v>
      </c>
      <c r="H343">
        <v>340.26</v>
      </c>
      <c r="I343">
        <v>336.86</v>
      </c>
      <c r="J343">
        <v>340.09</v>
      </c>
    </row>
    <row r="344" spans="1:10" x14ac:dyDescent="0.3">
      <c r="A344">
        <v>1981</v>
      </c>
      <c r="B344">
        <v>11</v>
      </c>
      <c r="C344">
        <v>29905</v>
      </c>
      <c r="D344">
        <v>1981.874</v>
      </c>
      <c r="E344">
        <v>338.36</v>
      </c>
      <c r="F344">
        <v>340.41</v>
      </c>
      <c r="G344">
        <v>338.32</v>
      </c>
      <c r="H344">
        <v>340.38</v>
      </c>
      <c r="I344">
        <v>338.36</v>
      </c>
      <c r="J344">
        <v>340.41</v>
      </c>
    </row>
    <row r="345" spans="1:10" x14ac:dyDescent="0.3">
      <c r="A345">
        <v>1981</v>
      </c>
      <c r="B345">
        <v>12</v>
      </c>
      <c r="C345">
        <v>29935</v>
      </c>
      <c r="D345">
        <v>1981.9562000000001</v>
      </c>
      <c r="E345">
        <v>339.61</v>
      </c>
      <c r="F345">
        <v>340.47</v>
      </c>
      <c r="G345">
        <v>339.63</v>
      </c>
      <c r="H345">
        <v>340.49</v>
      </c>
      <c r="I345">
        <v>339.61</v>
      </c>
      <c r="J345">
        <v>340.47</v>
      </c>
    </row>
    <row r="346" spans="1:10" x14ac:dyDescent="0.3">
      <c r="A346">
        <v>1982</v>
      </c>
      <c r="B346">
        <v>1</v>
      </c>
      <c r="C346">
        <v>29966</v>
      </c>
      <c r="D346">
        <v>1982.0410999999999</v>
      </c>
      <c r="E346">
        <v>340.75</v>
      </c>
      <c r="F346">
        <v>340.74</v>
      </c>
      <c r="G346">
        <v>340.62</v>
      </c>
      <c r="H346">
        <v>340.6</v>
      </c>
      <c r="I346">
        <v>340.75</v>
      </c>
      <c r="J346">
        <v>340.74</v>
      </c>
    </row>
    <row r="347" spans="1:10" x14ac:dyDescent="0.3">
      <c r="A347">
        <v>1982</v>
      </c>
      <c r="B347">
        <v>2</v>
      </c>
      <c r="C347">
        <v>29997</v>
      </c>
      <c r="D347">
        <v>1982.126</v>
      </c>
      <c r="E347">
        <v>341.61</v>
      </c>
      <c r="F347">
        <v>340.95</v>
      </c>
      <c r="G347">
        <v>341.37</v>
      </c>
      <c r="H347">
        <v>340.71</v>
      </c>
      <c r="I347">
        <v>341.61</v>
      </c>
      <c r="J347">
        <v>340.95</v>
      </c>
    </row>
    <row r="348" spans="1:10" x14ac:dyDescent="0.3">
      <c r="A348">
        <v>1982</v>
      </c>
      <c r="B348">
        <v>3</v>
      </c>
      <c r="C348">
        <v>30025</v>
      </c>
      <c r="D348">
        <v>1982.2027</v>
      </c>
      <c r="E348">
        <v>342.7</v>
      </c>
      <c r="F348">
        <v>341.31</v>
      </c>
      <c r="G348">
        <v>342.19</v>
      </c>
      <c r="H348">
        <v>340.8</v>
      </c>
      <c r="I348">
        <v>342.7</v>
      </c>
      <c r="J348">
        <v>341.31</v>
      </c>
    </row>
    <row r="349" spans="1:10" x14ac:dyDescent="0.3">
      <c r="A349">
        <v>1982</v>
      </c>
      <c r="B349">
        <v>4</v>
      </c>
      <c r="C349">
        <v>30056</v>
      </c>
      <c r="D349">
        <v>1982.2877000000001</v>
      </c>
      <c r="E349">
        <v>343.57</v>
      </c>
      <c r="F349">
        <v>341.07</v>
      </c>
      <c r="G349">
        <v>343.39</v>
      </c>
      <c r="H349">
        <v>340.89</v>
      </c>
      <c r="I349">
        <v>343.57</v>
      </c>
      <c r="J349">
        <v>341.07</v>
      </c>
    </row>
    <row r="350" spans="1:10" x14ac:dyDescent="0.3">
      <c r="A350">
        <v>1982</v>
      </c>
      <c r="B350">
        <v>5</v>
      </c>
      <c r="C350">
        <v>30086</v>
      </c>
      <c r="D350">
        <v>1982.3698999999999</v>
      </c>
      <c r="E350">
        <v>344.14</v>
      </c>
      <c r="F350">
        <v>341.12</v>
      </c>
      <c r="G350">
        <v>343.98</v>
      </c>
      <c r="H350">
        <v>340.97</v>
      </c>
      <c r="I350">
        <v>344.14</v>
      </c>
      <c r="J350">
        <v>341.12</v>
      </c>
    </row>
    <row r="351" spans="1:10" x14ac:dyDescent="0.3">
      <c r="A351">
        <v>1982</v>
      </c>
      <c r="B351">
        <v>6</v>
      </c>
      <c r="C351">
        <v>30117</v>
      </c>
      <c r="D351">
        <v>1982.4548</v>
      </c>
      <c r="E351">
        <v>343.35</v>
      </c>
      <c r="F351">
        <v>341.05</v>
      </c>
      <c r="G351">
        <v>343.35</v>
      </c>
      <c r="H351">
        <v>341.04</v>
      </c>
      <c r="I351">
        <v>343.35</v>
      </c>
      <c r="J351">
        <v>341.05</v>
      </c>
    </row>
    <row r="352" spans="1:10" x14ac:dyDescent="0.3">
      <c r="A352">
        <v>1982</v>
      </c>
      <c r="B352">
        <v>7</v>
      </c>
      <c r="C352">
        <v>30147</v>
      </c>
      <c r="D352">
        <v>1982.537</v>
      </c>
      <c r="E352">
        <v>342.06</v>
      </c>
      <c r="F352">
        <v>341.28</v>
      </c>
      <c r="G352">
        <v>341.89</v>
      </c>
      <c r="H352">
        <v>341.12</v>
      </c>
      <c r="I352">
        <v>342.06</v>
      </c>
      <c r="J352">
        <v>341.28</v>
      </c>
    </row>
    <row r="353" spans="1:10" x14ac:dyDescent="0.3">
      <c r="A353">
        <v>1982</v>
      </c>
      <c r="B353">
        <v>8</v>
      </c>
      <c r="C353">
        <v>30178</v>
      </c>
      <c r="D353">
        <v>1982.6219000000001</v>
      </c>
      <c r="E353">
        <v>339.81</v>
      </c>
      <c r="F353">
        <v>341.14</v>
      </c>
      <c r="G353">
        <v>339.86</v>
      </c>
      <c r="H353">
        <v>341.19</v>
      </c>
      <c r="I353">
        <v>339.81</v>
      </c>
      <c r="J353">
        <v>341.14</v>
      </c>
    </row>
    <row r="354" spans="1:10" x14ac:dyDescent="0.3">
      <c r="A354">
        <v>1982</v>
      </c>
      <c r="B354">
        <v>9</v>
      </c>
      <c r="C354">
        <v>30209</v>
      </c>
      <c r="D354">
        <v>1982.7067999999999</v>
      </c>
      <c r="E354">
        <v>337.98</v>
      </c>
      <c r="F354">
        <v>341.08</v>
      </c>
      <c r="G354">
        <v>338.17</v>
      </c>
      <c r="H354">
        <v>341.27</v>
      </c>
      <c r="I354">
        <v>337.98</v>
      </c>
      <c r="J354">
        <v>341.08</v>
      </c>
    </row>
    <row r="355" spans="1:10" x14ac:dyDescent="0.3">
      <c r="A355">
        <v>1982</v>
      </c>
      <c r="B355">
        <v>10</v>
      </c>
      <c r="C355">
        <v>30239</v>
      </c>
      <c r="D355">
        <v>1982.789</v>
      </c>
      <c r="E355">
        <v>337.86</v>
      </c>
      <c r="F355">
        <v>341.11</v>
      </c>
      <c r="G355">
        <v>338.12</v>
      </c>
      <c r="H355">
        <v>341.36</v>
      </c>
      <c r="I355">
        <v>337.86</v>
      </c>
      <c r="J355">
        <v>341.11</v>
      </c>
    </row>
    <row r="356" spans="1:10" x14ac:dyDescent="0.3">
      <c r="A356">
        <v>1982</v>
      </c>
      <c r="B356">
        <v>11</v>
      </c>
      <c r="C356">
        <v>30270</v>
      </c>
      <c r="D356">
        <v>1982.874</v>
      </c>
      <c r="E356">
        <v>339.26</v>
      </c>
      <c r="F356">
        <v>341.32</v>
      </c>
      <c r="G356">
        <v>339.42</v>
      </c>
      <c r="H356">
        <v>341.48</v>
      </c>
      <c r="I356">
        <v>339.26</v>
      </c>
      <c r="J356">
        <v>341.32</v>
      </c>
    </row>
    <row r="357" spans="1:10" x14ac:dyDescent="0.3">
      <c r="A357">
        <v>1982</v>
      </c>
      <c r="B357">
        <v>12</v>
      </c>
      <c r="C357">
        <v>30300</v>
      </c>
      <c r="D357">
        <v>1982.9562000000001</v>
      </c>
      <c r="E357">
        <v>340.49</v>
      </c>
      <c r="F357">
        <v>341.34</v>
      </c>
      <c r="G357">
        <v>340.75</v>
      </c>
      <c r="H357">
        <v>341.61</v>
      </c>
      <c r="I357">
        <v>340.49</v>
      </c>
      <c r="J357">
        <v>341.34</v>
      </c>
    </row>
    <row r="358" spans="1:10" x14ac:dyDescent="0.3">
      <c r="A358">
        <v>1983</v>
      </c>
      <c r="B358">
        <v>1</v>
      </c>
      <c r="C358">
        <v>30331</v>
      </c>
      <c r="D358">
        <v>1983.0410999999999</v>
      </c>
      <c r="E358">
        <v>341.37</v>
      </c>
      <c r="F358">
        <v>341.36</v>
      </c>
      <c r="G358">
        <v>341.78</v>
      </c>
      <c r="H358">
        <v>341.76</v>
      </c>
      <c r="I358">
        <v>341.37</v>
      </c>
      <c r="J358">
        <v>341.36</v>
      </c>
    </row>
    <row r="359" spans="1:10" x14ac:dyDescent="0.3">
      <c r="A359">
        <v>1983</v>
      </c>
      <c r="B359">
        <v>2</v>
      </c>
      <c r="C359">
        <v>30362</v>
      </c>
      <c r="D359">
        <v>1983.126</v>
      </c>
      <c r="E359">
        <v>342.52</v>
      </c>
      <c r="F359">
        <v>341.86</v>
      </c>
      <c r="G359">
        <v>342.6</v>
      </c>
      <c r="H359">
        <v>341.94</v>
      </c>
      <c r="I359">
        <v>342.52</v>
      </c>
      <c r="J359">
        <v>341.86</v>
      </c>
    </row>
    <row r="360" spans="1:10" x14ac:dyDescent="0.3">
      <c r="A360">
        <v>1983</v>
      </c>
      <c r="B360">
        <v>3</v>
      </c>
      <c r="C360">
        <v>30390</v>
      </c>
      <c r="D360">
        <v>1983.2027</v>
      </c>
      <c r="E360">
        <v>343.1</v>
      </c>
      <c r="F360">
        <v>341.7</v>
      </c>
      <c r="G360">
        <v>343.5</v>
      </c>
      <c r="H360">
        <v>342.11</v>
      </c>
      <c r="I360">
        <v>343.1</v>
      </c>
      <c r="J360">
        <v>341.7</v>
      </c>
    </row>
    <row r="361" spans="1:10" x14ac:dyDescent="0.3">
      <c r="A361">
        <v>1983</v>
      </c>
      <c r="B361">
        <v>4</v>
      </c>
      <c r="C361">
        <v>30421</v>
      </c>
      <c r="D361">
        <v>1983.2877000000001</v>
      </c>
      <c r="E361">
        <v>344.94</v>
      </c>
      <c r="F361">
        <v>342.43</v>
      </c>
      <c r="G361">
        <v>344.81</v>
      </c>
      <c r="H361">
        <v>342.3</v>
      </c>
      <c r="I361">
        <v>344.94</v>
      </c>
      <c r="J361">
        <v>342.43</v>
      </c>
    </row>
    <row r="362" spans="1:10" x14ac:dyDescent="0.3">
      <c r="A362">
        <v>1983</v>
      </c>
      <c r="B362">
        <v>5</v>
      </c>
      <c r="C362">
        <v>30451</v>
      </c>
      <c r="D362">
        <v>1983.3698999999999</v>
      </c>
      <c r="E362">
        <v>345.76</v>
      </c>
      <c r="F362">
        <v>342.73</v>
      </c>
      <c r="G362">
        <v>345.52</v>
      </c>
      <c r="H362">
        <v>342.5</v>
      </c>
      <c r="I362">
        <v>345.76</v>
      </c>
      <c r="J362">
        <v>342.73</v>
      </c>
    </row>
    <row r="363" spans="1:10" x14ac:dyDescent="0.3">
      <c r="A363">
        <v>1983</v>
      </c>
      <c r="B363">
        <v>6</v>
      </c>
      <c r="C363">
        <v>30482</v>
      </c>
      <c r="D363">
        <v>1983.4548</v>
      </c>
      <c r="E363">
        <v>345.32</v>
      </c>
      <c r="F363">
        <v>343.01</v>
      </c>
      <c r="G363">
        <v>345</v>
      </c>
      <c r="H363">
        <v>342.69</v>
      </c>
      <c r="I363">
        <v>345.32</v>
      </c>
      <c r="J363">
        <v>343.01</v>
      </c>
    </row>
    <row r="364" spans="1:10" x14ac:dyDescent="0.3">
      <c r="A364">
        <v>1983</v>
      </c>
      <c r="B364">
        <v>7</v>
      </c>
      <c r="C364">
        <v>30512</v>
      </c>
      <c r="D364">
        <v>1983.537</v>
      </c>
      <c r="E364">
        <v>343.98</v>
      </c>
      <c r="F364">
        <v>343.2</v>
      </c>
      <c r="G364">
        <v>343.65</v>
      </c>
      <c r="H364">
        <v>342.87</v>
      </c>
      <c r="I364">
        <v>343.98</v>
      </c>
      <c r="J364">
        <v>343.2</v>
      </c>
    </row>
    <row r="365" spans="1:10" x14ac:dyDescent="0.3">
      <c r="A365">
        <v>1983</v>
      </c>
      <c r="B365">
        <v>8</v>
      </c>
      <c r="C365">
        <v>30543</v>
      </c>
      <c r="D365">
        <v>1983.6219000000001</v>
      </c>
      <c r="E365">
        <v>342.38</v>
      </c>
      <c r="F365">
        <v>343.71</v>
      </c>
      <c r="G365">
        <v>341.71</v>
      </c>
      <c r="H365">
        <v>343.04</v>
      </c>
      <c r="I365">
        <v>342.38</v>
      </c>
      <c r="J365">
        <v>343.71</v>
      </c>
    </row>
    <row r="366" spans="1:10" x14ac:dyDescent="0.3">
      <c r="A366">
        <v>1983</v>
      </c>
      <c r="B366">
        <v>9</v>
      </c>
      <c r="C366">
        <v>30574</v>
      </c>
      <c r="D366">
        <v>1983.7067999999999</v>
      </c>
      <c r="E366">
        <v>339.86</v>
      </c>
      <c r="F366">
        <v>342.98</v>
      </c>
      <c r="G366">
        <v>340.09</v>
      </c>
      <c r="H366">
        <v>343.2</v>
      </c>
      <c r="I366">
        <v>339.86</v>
      </c>
      <c r="J366">
        <v>342.98</v>
      </c>
    </row>
    <row r="367" spans="1:10" x14ac:dyDescent="0.3">
      <c r="A367">
        <v>1983</v>
      </c>
      <c r="B367">
        <v>10</v>
      </c>
      <c r="C367">
        <v>30604</v>
      </c>
      <c r="D367">
        <v>1983.789</v>
      </c>
      <c r="E367">
        <v>339.99</v>
      </c>
      <c r="F367">
        <v>343.25</v>
      </c>
      <c r="G367">
        <v>340.09</v>
      </c>
      <c r="H367">
        <v>343.35</v>
      </c>
      <c r="I367">
        <v>339.99</v>
      </c>
      <c r="J367">
        <v>343.25</v>
      </c>
    </row>
    <row r="368" spans="1:10" x14ac:dyDescent="0.3">
      <c r="A368">
        <v>1983</v>
      </c>
      <c r="B368">
        <v>11</v>
      </c>
      <c r="C368">
        <v>30635</v>
      </c>
      <c r="D368">
        <v>1983.874</v>
      </c>
      <c r="E368">
        <v>341.15</v>
      </c>
      <c r="F368">
        <v>343.22</v>
      </c>
      <c r="G368">
        <v>341.43</v>
      </c>
      <c r="H368">
        <v>343.49</v>
      </c>
      <c r="I368">
        <v>341.15</v>
      </c>
      <c r="J368">
        <v>343.22</v>
      </c>
    </row>
    <row r="369" spans="1:10" x14ac:dyDescent="0.3">
      <c r="A369">
        <v>1983</v>
      </c>
      <c r="B369">
        <v>12</v>
      </c>
      <c r="C369">
        <v>30665</v>
      </c>
      <c r="D369">
        <v>1983.9562000000001</v>
      </c>
      <c r="E369">
        <v>342.99</v>
      </c>
      <c r="F369">
        <v>343.85</v>
      </c>
      <c r="G369">
        <v>342.77</v>
      </c>
      <c r="H369">
        <v>343.63</v>
      </c>
      <c r="I369">
        <v>342.99</v>
      </c>
      <c r="J369">
        <v>343.85</v>
      </c>
    </row>
    <row r="370" spans="1:10" x14ac:dyDescent="0.3">
      <c r="A370">
        <v>1984</v>
      </c>
      <c r="B370">
        <v>1</v>
      </c>
      <c r="C370">
        <v>30696</v>
      </c>
      <c r="D370">
        <v>1984.0409999999999</v>
      </c>
      <c r="E370">
        <v>343.7</v>
      </c>
      <c r="F370">
        <v>343.68</v>
      </c>
      <c r="G370">
        <v>343.78</v>
      </c>
      <c r="H370">
        <v>343.77</v>
      </c>
      <c r="I370">
        <v>343.7</v>
      </c>
      <c r="J370">
        <v>343.68</v>
      </c>
    </row>
    <row r="371" spans="1:10" x14ac:dyDescent="0.3">
      <c r="A371">
        <v>1984</v>
      </c>
      <c r="B371">
        <v>2</v>
      </c>
      <c r="C371">
        <v>30727</v>
      </c>
      <c r="D371">
        <v>1984.1257000000001</v>
      </c>
      <c r="E371">
        <v>344.5</v>
      </c>
      <c r="F371">
        <v>343.84</v>
      </c>
      <c r="G371">
        <v>344.56</v>
      </c>
      <c r="H371">
        <v>343.9</v>
      </c>
      <c r="I371">
        <v>344.5</v>
      </c>
      <c r="J371">
        <v>343.84</v>
      </c>
    </row>
    <row r="372" spans="1:10" x14ac:dyDescent="0.3">
      <c r="A372">
        <v>1984</v>
      </c>
      <c r="B372">
        <v>3</v>
      </c>
      <c r="C372">
        <v>30756</v>
      </c>
      <c r="D372">
        <v>1984.2049</v>
      </c>
      <c r="E372">
        <v>345.28</v>
      </c>
      <c r="F372">
        <v>343.85</v>
      </c>
      <c r="G372">
        <v>345.45</v>
      </c>
      <c r="H372">
        <v>344.02</v>
      </c>
      <c r="I372">
        <v>345.28</v>
      </c>
      <c r="J372">
        <v>343.85</v>
      </c>
    </row>
    <row r="373" spans="1:10" x14ac:dyDescent="0.3">
      <c r="A373">
        <v>1984</v>
      </c>
      <c r="B373">
        <v>4</v>
      </c>
      <c r="C373">
        <v>30787</v>
      </c>
      <c r="D373">
        <v>1984.2896000000001</v>
      </c>
      <c r="E373">
        <v>347.07</v>
      </c>
      <c r="F373">
        <v>344.53</v>
      </c>
      <c r="G373">
        <v>346.69</v>
      </c>
      <c r="H373">
        <v>344.14</v>
      </c>
      <c r="I373">
        <v>347.07</v>
      </c>
      <c r="J373">
        <v>344.53</v>
      </c>
    </row>
    <row r="374" spans="1:10" x14ac:dyDescent="0.3">
      <c r="A374">
        <v>1984</v>
      </c>
      <c r="B374">
        <v>5</v>
      </c>
      <c r="C374">
        <v>30817</v>
      </c>
      <c r="D374">
        <v>1984.3715999999999</v>
      </c>
      <c r="E374">
        <v>347.43</v>
      </c>
      <c r="F374">
        <v>344.4</v>
      </c>
      <c r="G374">
        <v>347.3</v>
      </c>
      <c r="H374">
        <v>344.26</v>
      </c>
      <c r="I374">
        <v>347.43</v>
      </c>
      <c r="J374">
        <v>344.4</v>
      </c>
    </row>
    <row r="375" spans="1:10" x14ac:dyDescent="0.3">
      <c r="A375">
        <v>1984</v>
      </c>
      <c r="B375">
        <v>6</v>
      </c>
      <c r="C375">
        <v>30848</v>
      </c>
      <c r="D375">
        <v>1984.4563000000001</v>
      </c>
      <c r="E375">
        <v>346.79</v>
      </c>
      <c r="F375">
        <v>344.5</v>
      </c>
      <c r="G375">
        <v>346.68</v>
      </c>
      <c r="H375">
        <v>344.38</v>
      </c>
      <c r="I375">
        <v>346.79</v>
      </c>
      <c r="J375">
        <v>344.5</v>
      </c>
    </row>
    <row r="376" spans="1:10" x14ac:dyDescent="0.3">
      <c r="A376">
        <v>1984</v>
      </c>
      <c r="B376">
        <v>7</v>
      </c>
      <c r="C376">
        <v>30878</v>
      </c>
      <c r="D376">
        <v>1984.5382999999999</v>
      </c>
      <c r="E376">
        <v>345.39</v>
      </c>
      <c r="F376">
        <v>344.64</v>
      </c>
      <c r="G376">
        <v>345.25</v>
      </c>
      <c r="H376">
        <v>344.5</v>
      </c>
      <c r="I376">
        <v>345.39</v>
      </c>
      <c r="J376">
        <v>344.64</v>
      </c>
    </row>
    <row r="377" spans="1:10" x14ac:dyDescent="0.3">
      <c r="A377">
        <v>1984</v>
      </c>
      <c r="B377">
        <v>8</v>
      </c>
      <c r="C377">
        <v>30909</v>
      </c>
      <c r="D377">
        <v>1984.623</v>
      </c>
      <c r="E377">
        <v>343.28</v>
      </c>
      <c r="F377">
        <v>344.64</v>
      </c>
      <c r="G377">
        <v>343.25</v>
      </c>
      <c r="H377">
        <v>344.61</v>
      </c>
      <c r="I377">
        <v>343.28</v>
      </c>
      <c r="J377">
        <v>344.64</v>
      </c>
    </row>
    <row r="378" spans="1:10" x14ac:dyDescent="0.3">
      <c r="A378">
        <v>1984</v>
      </c>
      <c r="B378">
        <v>9</v>
      </c>
      <c r="C378">
        <v>30940</v>
      </c>
      <c r="D378">
        <v>1984.7076999999999</v>
      </c>
      <c r="E378">
        <v>341.07</v>
      </c>
      <c r="F378">
        <v>344.21</v>
      </c>
      <c r="G378">
        <v>341.6</v>
      </c>
      <c r="H378">
        <v>344.73</v>
      </c>
      <c r="I378">
        <v>341.07</v>
      </c>
      <c r="J378">
        <v>344.21</v>
      </c>
    </row>
    <row r="379" spans="1:10" x14ac:dyDescent="0.3">
      <c r="A379">
        <v>1984</v>
      </c>
      <c r="B379">
        <v>10</v>
      </c>
      <c r="C379">
        <v>30970</v>
      </c>
      <c r="D379">
        <v>1984.7896000000001</v>
      </c>
      <c r="E379">
        <v>341.35</v>
      </c>
      <c r="F379">
        <v>344.61</v>
      </c>
      <c r="G379">
        <v>341.59</v>
      </c>
      <c r="H379">
        <v>344.86</v>
      </c>
      <c r="I379">
        <v>341.35</v>
      </c>
      <c r="J379">
        <v>344.61</v>
      </c>
    </row>
    <row r="380" spans="1:10" x14ac:dyDescent="0.3">
      <c r="A380">
        <v>1984</v>
      </c>
      <c r="B380">
        <v>11</v>
      </c>
      <c r="C380">
        <v>31001</v>
      </c>
      <c r="D380">
        <v>1984.8742999999999</v>
      </c>
      <c r="E380">
        <v>342.98</v>
      </c>
      <c r="F380">
        <v>345.04</v>
      </c>
      <c r="G380">
        <v>342.92</v>
      </c>
      <c r="H380">
        <v>344.99</v>
      </c>
      <c r="I380">
        <v>342.98</v>
      </c>
      <c r="J380">
        <v>345.04</v>
      </c>
    </row>
    <row r="381" spans="1:10" x14ac:dyDescent="0.3">
      <c r="A381">
        <v>1984</v>
      </c>
      <c r="B381">
        <v>12</v>
      </c>
      <c r="C381">
        <v>31031</v>
      </c>
      <c r="D381">
        <v>1984.9563000000001</v>
      </c>
      <c r="E381">
        <v>344.22</v>
      </c>
      <c r="F381">
        <v>345.08</v>
      </c>
      <c r="G381">
        <v>344.26</v>
      </c>
      <c r="H381">
        <v>345.12</v>
      </c>
      <c r="I381">
        <v>344.22</v>
      </c>
      <c r="J381">
        <v>345.08</v>
      </c>
    </row>
    <row r="382" spans="1:10" x14ac:dyDescent="0.3">
      <c r="A382">
        <v>1985</v>
      </c>
      <c r="B382">
        <v>1</v>
      </c>
      <c r="C382">
        <v>31062</v>
      </c>
      <c r="D382">
        <v>1985.0410999999999</v>
      </c>
      <c r="E382">
        <v>344.97</v>
      </c>
      <c r="F382">
        <v>344.96</v>
      </c>
      <c r="G382">
        <v>345.27</v>
      </c>
      <c r="H382">
        <v>345.26</v>
      </c>
      <c r="I382">
        <v>344.97</v>
      </c>
      <c r="J382">
        <v>344.96</v>
      </c>
    </row>
    <row r="383" spans="1:10" x14ac:dyDescent="0.3">
      <c r="A383">
        <v>1985</v>
      </c>
      <c r="B383">
        <v>2</v>
      </c>
      <c r="C383">
        <v>31093</v>
      </c>
      <c r="D383">
        <v>1985.126</v>
      </c>
      <c r="E383">
        <v>345.99</v>
      </c>
      <c r="F383">
        <v>345.33</v>
      </c>
      <c r="G383">
        <v>346.06</v>
      </c>
      <c r="H383">
        <v>345.39</v>
      </c>
      <c r="I383">
        <v>345.99</v>
      </c>
      <c r="J383">
        <v>345.33</v>
      </c>
    </row>
    <row r="384" spans="1:10" x14ac:dyDescent="0.3">
      <c r="A384">
        <v>1985</v>
      </c>
      <c r="B384">
        <v>3</v>
      </c>
      <c r="C384">
        <v>31121</v>
      </c>
      <c r="D384">
        <v>1985.2027</v>
      </c>
      <c r="E384">
        <v>347.43</v>
      </c>
      <c r="F384">
        <v>346.02</v>
      </c>
      <c r="G384">
        <v>346.92</v>
      </c>
      <c r="H384">
        <v>345.51</v>
      </c>
      <c r="I384">
        <v>347.43</v>
      </c>
      <c r="J384">
        <v>346.02</v>
      </c>
    </row>
    <row r="385" spans="1:10" x14ac:dyDescent="0.3">
      <c r="A385">
        <v>1985</v>
      </c>
      <c r="B385">
        <v>4</v>
      </c>
      <c r="C385">
        <v>31152</v>
      </c>
      <c r="D385">
        <v>1985.2877000000001</v>
      </c>
      <c r="E385">
        <v>348.35</v>
      </c>
      <c r="F385">
        <v>345.82</v>
      </c>
      <c r="G385">
        <v>348.16</v>
      </c>
      <c r="H385">
        <v>345.63</v>
      </c>
      <c r="I385">
        <v>348.35</v>
      </c>
      <c r="J385">
        <v>345.82</v>
      </c>
    </row>
    <row r="386" spans="1:10" x14ac:dyDescent="0.3">
      <c r="A386">
        <v>1985</v>
      </c>
      <c r="B386">
        <v>5</v>
      </c>
      <c r="C386">
        <v>31182</v>
      </c>
      <c r="D386">
        <v>1985.3698999999999</v>
      </c>
      <c r="E386">
        <v>348.93</v>
      </c>
      <c r="F386">
        <v>345.88</v>
      </c>
      <c r="G386">
        <v>348.78</v>
      </c>
      <c r="H386">
        <v>345.74</v>
      </c>
      <c r="I386">
        <v>348.93</v>
      </c>
      <c r="J386">
        <v>345.88</v>
      </c>
    </row>
    <row r="387" spans="1:10" x14ac:dyDescent="0.3">
      <c r="A387">
        <v>1985</v>
      </c>
      <c r="B387">
        <v>6</v>
      </c>
      <c r="C387">
        <v>31213</v>
      </c>
      <c r="D387">
        <v>1985.4548</v>
      </c>
      <c r="E387">
        <v>348.25</v>
      </c>
      <c r="F387">
        <v>345.93</v>
      </c>
      <c r="G387">
        <v>348.17</v>
      </c>
      <c r="H387">
        <v>345.84</v>
      </c>
      <c r="I387">
        <v>348.25</v>
      </c>
      <c r="J387">
        <v>345.93</v>
      </c>
    </row>
    <row r="388" spans="1:10" x14ac:dyDescent="0.3">
      <c r="A388">
        <v>1985</v>
      </c>
      <c r="B388">
        <v>7</v>
      </c>
      <c r="C388">
        <v>31243</v>
      </c>
      <c r="D388">
        <v>1985.537</v>
      </c>
      <c r="E388">
        <v>346.56</v>
      </c>
      <c r="F388">
        <v>345.78</v>
      </c>
      <c r="G388">
        <v>346.72</v>
      </c>
      <c r="H388">
        <v>345.93</v>
      </c>
      <c r="I388">
        <v>346.56</v>
      </c>
      <c r="J388">
        <v>345.78</v>
      </c>
    </row>
    <row r="389" spans="1:10" x14ac:dyDescent="0.3">
      <c r="A389">
        <v>1985</v>
      </c>
      <c r="B389">
        <v>8</v>
      </c>
      <c r="C389">
        <v>31274</v>
      </c>
      <c r="D389">
        <v>1985.6219000000001</v>
      </c>
      <c r="E389">
        <v>344.68</v>
      </c>
      <c r="F389">
        <v>346.02</v>
      </c>
      <c r="G389">
        <v>344.68</v>
      </c>
      <c r="H389">
        <v>346.02</v>
      </c>
      <c r="I389">
        <v>344.68</v>
      </c>
      <c r="J389">
        <v>346.02</v>
      </c>
    </row>
    <row r="390" spans="1:10" x14ac:dyDescent="0.3">
      <c r="A390">
        <v>1985</v>
      </c>
      <c r="B390">
        <v>9</v>
      </c>
      <c r="C390">
        <v>31305</v>
      </c>
      <c r="D390">
        <v>1985.7067999999999</v>
      </c>
      <c r="E390">
        <v>343.09</v>
      </c>
      <c r="F390">
        <v>346.22</v>
      </c>
      <c r="G390">
        <v>342.97</v>
      </c>
      <c r="H390">
        <v>346.11</v>
      </c>
      <c r="I390">
        <v>343.09</v>
      </c>
      <c r="J390">
        <v>346.22</v>
      </c>
    </row>
    <row r="391" spans="1:10" x14ac:dyDescent="0.3">
      <c r="A391">
        <v>1985</v>
      </c>
      <c r="B391">
        <v>10</v>
      </c>
      <c r="C391">
        <v>31335</v>
      </c>
      <c r="D391">
        <v>1985.789</v>
      </c>
      <c r="E391">
        <v>342.8</v>
      </c>
      <c r="F391">
        <v>346.08</v>
      </c>
      <c r="G391">
        <v>342.91</v>
      </c>
      <c r="H391">
        <v>346.19</v>
      </c>
      <c r="I391">
        <v>342.8</v>
      </c>
      <c r="J391">
        <v>346.08</v>
      </c>
    </row>
    <row r="392" spans="1:10" x14ac:dyDescent="0.3">
      <c r="A392">
        <v>1985</v>
      </c>
      <c r="B392">
        <v>11</v>
      </c>
      <c r="C392">
        <v>31366</v>
      </c>
      <c r="D392">
        <v>1985.874</v>
      </c>
      <c r="E392">
        <v>344.24</v>
      </c>
      <c r="F392">
        <v>346.32</v>
      </c>
      <c r="G392">
        <v>344.2</v>
      </c>
      <c r="H392">
        <v>346.28</v>
      </c>
      <c r="I392">
        <v>344.24</v>
      </c>
      <c r="J392">
        <v>346.32</v>
      </c>
    </row>
    <row r="393" spans="1:10" x14ac:dyDescent="0.3">
      <c r="A393">
        <v>1985</v>
      </c>
      <c r="B393">
        <v>12</v>
      </c>
      <c r="C393">
        <v>31396</v>
      </c>
      <c r="D393">
        <v>1985.9562000000001</v>
      </c>
      <c r="E393">
        <v>345.55</v>
      </c>
      <c r="F393">
        <v>346.42</v>
      </c>
      <c r="G393">
        <v>345.51</v>
      </c>
      <c r="H393">
        <v>346.37</v>
      </c>
      <c r="I393">
        <v>345.55</v>
      </c>
      <c r="J393">
        <v>346.42</v>
      </c>
    </row>
    <row r="394" spans="1:10" x14ac:dyDescent="0.3">
      <c r="A394">
        <v>1986</v>
      </c>
      <c r="B394">
        <v>1</v>
      </c>
      <c r="C394">
        <v>31427</v>
      </c>
      <c r="D394">
        <v>1986.0410999999999</v>
      </c>
      <c r="E394">
        <v>346.3</v>
      </c>
      <c r="F394">
        <v>346.28</v>
      </c>
      <c r="G394">
        <v>346.49</v>
      </c>
      <c r="H394">
        <v>346.47</v>
      </c>
      <c r="I394">
        <v>346.3</v>
      </c>
      <c r="J394">
        <v>346.28</v>
      </c>
    </row>
    <row r="395" spans="1:10" x14ac:dyDescent="0.3">
      <c r="A395">
        <v>1986</v>
      </c>
      <c r="B395">
        <v>2</v>
      </c>
      <c r="C395">
        <v>31458</v>
      </c>
      <c r="D395">
        <v>1986.126</v>
      </c>
      <c r="E395">
        <v>346.95</v>
      </c>
      <c r="F395">
        <v>346.28</v>
      </c>
      <c r="G395">
        <v>347.25</v>
      </c>
      <c r="H395">
        <v>346.58</v>
      </c>
      <c r="I395">
        <v>346.95</v>
      </c>
      <c r="J395">
        <v>346.28</v>
      </c>
    </row>
    <row r="396" spans="1:10" x14ac:dyDescent="0.3">
      <c r="A396">
        <v>1986</v>
      </c>
      <c r="B396">
        <v>3</v>
      </c>
      <c r="C396">
        <v>31486</v>
      </c>
      <c r="D396">
        <v>1986.2027</v>
      </c>
      <c r="E396">
        <v>347.85</v>
      </c>
      <c r="F396">
        <v>346.44</v>
      </c>
      <c r="G396">
        <v>348.1</v>
      </c>
      <c r="H396">
        <v>346.69</v>
      </c>
      <c r="I396">
        <v>347.85</v>
      </c>
      <c r="J396">
        <v>346.44</v>
      </c>
    </row>
    <row r="397" spans="1:10" x14ac:dyDescent="0.3">
      <c r="A397">
        <v>1986</v>
      </c>
      <c r="B397">
        <v>4</v>
      </c>
      <c r="C397">
        <v>31517</v>
      </c>
      <c r="D397">
        <v>1986.2877000000001</v>
      </c>
      <c r="E397">
        <v>349.55</v>
      </c>
      <c r="F397">
        <v>347.02</v>
      </c>
      <c r="G397">
        <v>349.34</v>
      </c>
      <c r="H397">
        <v>346.81</v>
      </c>
      <c r="I397">
        <v>349.55</v>
      </c>
      <c r="J397">
        <v>347.02</v>
      </c>
    </row>
    <row r="398" spans="1:10" x14ac:dyDescent="0.3">
      <c r="A398">
        <v>1986</v>
      </c>
      <c r="B398">
        <v>5</v>
      </c>
      <c r="C398">
        <v>31547</v>
      </c>
      <c r="D398">
        <v>1986.3698999999999</v>
      </c>
      <c r="E398">
        <v>350.21</v>
      </c>
      <c r="F398">
        <v>347.16</v>
      </c>
      <c r="G398">
        <v>349.99</v>
      </c>
      <c r="H398">
        <v>346.93</v>
      </c>
      <c r="I398">
        <v>350.21</v>
      </c>
      <c r="J398">
        <v>347.16</v>
      </c>
    </row>
    <row r="399" spans="1:10" x14ac:dyDescent="0.3">
      <c r="A399">
        <v>1986</v>
      </c>
      <c r="B399">
        <v>6</v>
      </c>
      <c r="C399">
        <v>31578</v>
      </c>
      <c r="D399">
        <v>1986.4548</v>
      </c>
      <c r="E399">
        <v>349.55</v>
      </c>
      <c r="F399">
        <v>347.21</v>
      </c>
      <c r="G399">
        <v>349.4</v>
      </c>
      <c r="H399">
        <v>347.06</v>
      </c>
      <c r="I399">
        <v>349.55</v>
      </c>
      <c r="J399">
        <v>347.21</v>
      </c>
    </row>
    <row r="400" spans="1:10" x14ac:dyDescent="0.3">
      <c r="A400">
        <v>1986</v>
      </c>
      <c r="B400">
        <v>7</v>
      </c>
      <c r="C400">
        <v>31608</v>
      </c>
      <c r="D400">
        <v>1986.537</v>
      </c>
      <c r="E400">
        <v>347.94</v>
      </c>
      <c r="F400">
        <v>347.15</v>
      </c>
      <c r="G400">
        <v>347.97</v>
      </c>
      <c r="H400">
        <v>347.19</v>
      </c>
      <c r="I400">
        <v>347.94</v>
      </c>
      <c r="J400">
        <v>347.15</v>
      </c>
    </row>
    <row r="401" spans="1:10" x14ac:dyDescent="0.3">
      <c r="A401">
        <v>1986</v>
      </c>
      <c r="B401">
        <v>8</v>
      </c>
      <c r="C401">
        <v>31639</v>
      </c>
      <c r="D401">
        <v>1986.6219000000001</v>
      </c>
      <c r="E401">
        <v>345.9</v>
      </c>
      <c r="F401">
        <v>347.24</v>
      </c>
      <c r="G401">
        <v>345.97</v>
      </c>
      <c r="H401">
        <v>347.32</v>
      </c>
      <c r="I401">
        <v>345.9</v>
      </c>
      <c r="J401">
        <v>347.24</v>
      </c>
    </row>
    <row r="402" spans="1:10" x14ac:dyDescent="0.3">
      <c r="A402">
        <v>1986</v>
      </c>
      <c r="B402">
        <v>9</v>
      </c>
      <c r="C402">
        <v>31670</v>
      </c>
      <c r="D402">
        <v>1986.7067999999999</v>
      </c>
      <c r="E402">
        <v>344.85</v>
      </c>
      <c r="F402">
        <v>348</v>
      </c>
      <c r="G402">
        <v>344.3</v>
      </c>
      <c r="H402">
        <v>347.44</v>
      </c>
      <c r="I402">
        <v>344.85</v>
      </c>
      <c r="J402">
        <v>348</v>
      </c>
    </row>
    <row r="403" spans="1:10" x14ac:dyDescent="0.3">
      <c r="A403">
        <v>1986</v>
      </c>
      <c r="B403">
        <v>10</v>
      </c>
      <c r="C403">
        <v>31700</v>
      </c>
      <c r="D403">
        <v>1986.789</v>
      </c>
      <c r="E403">
        <v>344.17</v>
      </c>
      <c r="F403">
        <v>347.46</v>
      </c>
      <c r="G403">
        <v>344.28</v>
      </c>
      <c r="H403">
        <v>347.57</v>
      </c>
      <c r="I403">
        <v>344.17</v>
      </c>
      <c r="J403">
        <v>347.46</v>
      </c>
    </row>
    <row r="404" spans="1:10" x14ac:dyDescent="0.3">
      <c r="A404">
        <v>1986</v>
      </c>
      <c r="B404">
        <v>11</v>
      </c>
      <c r="C404">
        <v>31731</v>
      </c>
      <c r="D404">
        <v>1986.874</v>
      </c>
      <c r="E404">
        <v>345.66</v>
      </c>
      <c r="F404">
        <v>347.74</v>
      </c>
      <c r="G404">
        <v>345.61</v>
      </c>
      <c r="H404">
        <v>347.7</v>
      </c>
      <c r="I404">
        <v>345.66</v>
      </c>
      <c r="J404">
        <v>347.74</v>
      </c>
    </row>
    <row r="405" spans="1:10" x14ac:dyDescent="0.3">
      <c r="A405">
        <v>1986</v>
      </c>
      <c r="B405">
        <v>12</v>
      </c>
      <c r="C405">
        <v>31761</v>
      </c>
      <c r="D405">
        <v>1986.9562000000001</v>
      </c>
      <c r="E405">
        <v>346.9</v>
      </c>
      <c r="F405">
        <v>347.77</v>
      </c>
      <c r="G405">
        <v>346.96</v>
      </c>
      <c r="H405">
        <v>347.83</v>
      </c>
      <c r="I405">
        <v>346.9</v>
      </c>
      <c r="J405">
        <v>347.77</v>
      </c>
    </row>
    <row r="406" spans="1:10" x14ac:dyDescent="0.3">
      <c r="A406">
        <v>1987</v>
      </c>
      <c r="B406">
        <v>1</v>
      </c>
      <c r="C406">
        <v>31792</v>
      </c>
      <c r="D406">
        <v>1987.0410999999999</v>
      </c>
      <c r="E406">
        <v>348.02</v>
      </c>
      <c r="F406">
        <v>348.01</v>
      </c>
      <c r="G406">
        <v>347.99</v>
      </c>
      <c r="H406">
        <v>347.97</v>
      </c>
      <c r="I406">
        <v>348.02</v>
      </c>
      <c r="J406">
        <v>348.01</v>
      </c>
    </row>
    <row r="407" spans="1:10" x14ac:dyDescent="0.3">
      <c r="A407">
        <v>1987</v>
      </c>
      <c r="B407">
        <v>2</v>
      </c>
      <c r="C407">
        <v>31823</v>
      </c>
      <c r="D407">
        <v>1987.126</v>
      </c>
      <c r="E407">
        <v>348.47</v>
      </c>
      <c r="F407">
        <v>347.8</v>
      </c>
      <c r="G407">
        <v>348.8</v>
      </c>
      <c r="H407">
        <v>348.13</v>
      </c>
      <c r="I407">
        <v>348.47</v>
      </c>
      <c r="J407">
        <v>347.8</v>
      </c>
    </row>
    <row r="408" spans="1:10" x14ac:dyDescent="0.3">
      <c r="A408">
        <v>1987</v>
      </c>
      <c r="B408">
        <v>3</v>
      </c>
      <c r="C408">
        <v>31851</v>
      </c>
      <c r="D408">
        <v>1987.2027</v>
      </c>
      <c r="E408">
        <v>349.42</v>
      </c>
      <c r="F408">
        <v>348</v>
      </c>
      <c r="G408">
        <v>349.69</v>
      </c>
      <c r="H408">
        <v>348.28</v>
      </c>
      <c r="I408">
        <v>349.42</v>
      </c>
      <c r="J408">
        <v>348</v>
      </c>
    </row>
    <row r="409" spans="1:10" x14ac:dyDescent="0.3">
      <c r="A409">
        <v>1987</v>
      </c>
      <c r="B409">
        <v>4</v>
      </c>
      <c r="C409">
        <v>31882</v>
      </c>
      <c r="D409">
        <v>1987.2877000000001</v>
      </c>
      <c r="E409">
        <v>350.99</v>
      </c>
      <c r="F409">
        <v>348.44</v>
      </c>
      <c r="G409">
        <v>351</v>
      </c>
      <c r="H409">
        <v>348.46</v>
      </c>
      <c r="I409">
        <v>350.99</v>
      </c>
      <c r="J409">
        <v>348.44</v>
      </c>
    </row>
    <row r="410" spans="1:10" x14ac:dyDescent="0.3">
      <c r="A410">
        <v>1987</v>
      </c>
      <c r="B410">
        <v>5</v>
      </c>
      <c r="C410">
        <v>31912</v>
      </c>
      <c r="D410">
        <v>1987.3698999999999</v>
      </c>
      <c r="E410">
        <v>351.84</v>
      </c>
      <c r="F410">
        <v>348.78</v>
      </c>
      <c r="G410">
        <v>351.71</v>
      </c>
      <c r="H410">
        <v>348.65</v>
      </c>
      <c r="I410">
        <v>351.84</v>
      </c>
      <c r="J410">
        <v>348.78</v>
      </c>
    </row>
    <row r="411" spans="1:10" x14ac:dyDescent="0.3">
      <c r="A411">
        <v>1987</v>
      </c>
      <c r="B411">
        <v>6</v>
      </c>
      <c r="C411">
        <v>31943</v>
      </c>
      <c r="D411">
        <v>1987.4548</v>
      </c>
      <c r="E411">
        <v>351.26</v>
      </c>
      <c r="F411">
        <v>348.92</v>
      </c>
      <c r="G411">
        <v>351.19</v>
      </c>
      <c r="H411">
        <v>348.85</v>
      </c>
      <c r="I411">
        <v>351.26</v>
      </c>
      <c r="J411">
        <v>348.92</v>
      </c>
    </row>
    <row r="412" spans="1:10" x14ac:dyDescent="0.3">
      <c r="A412">
        <v>1987</v>
      </c>
      <c r="B412">
        <v>7</v>
      </c>
      <c r="C412">
        <v>31973</v>
      </c>
      <c r="D412">
        <v>1987.537</v>
      </c>
      <c r="E412">
        <v>349.51</v>
      </c>
      <c r="F412">
        <v>348.72</v>
      </c>
      <c r="G412">
        <v>349.84</v>
      </c>
      <c r="H412">
        <v>349.05</v>
      </c>
      <c r="I412">
        <v>349.51</v>
      </c>
      <c r="J412">
        <v>348.72</v>
      </c>
    </row>
    <row r="413" spans="1:10" x14ac:dyDescent="0.3">
      <c r="A413">
        <v>1987</v>
      </c>
      <c r="B413">
        <v>8</v>
      </c>
      <c r="C413">
        <v>32004</v>
      </c>
      <c r="D413">
        <v>1987.6219000000001</v>
      </c>
      <c r="E413">
        <v>348.1</v>
      </c>
      <c r="F413">
        <v>349.45</v>
      </c>
      <c r="G413">
        <v>347.92</v>
      </c>
      <c r="H413">
        <v>349.27</v>
      </c>
      <c r="I413">
        <v>348.1</v>
      </c>
      <c r="J413">
        <v>349.45</v>
      </c>
    </row>
    <row r="414" spans="1:10" x14ac:dyDescent="0.3">
      <c r="A414">
        <v>1987</v>
      </c>
      <c r="B414">
        <v>9</v>
      </c>
      <c r="C414">
        <v>32035</v>
      </c>
      <c r="D414">
        <v>1987.7067999999999</v>
      </c>
      <c r="E414">
        <v>346.45</v>
      </c>
      <c r="F414">
        <v>349.6</v>
      </c>
      <c r="G414">
        <v>346.34</v>
      </c>
      <c r="H414">
        <v>349.49</v>
      </c>
      <c r="I414">
        <v>346.45</v>
      </c>
      <c r="J414">
        <v>349.6</v>
      </c>
    </row>
    <row r="415" spans="1:10" x14ac:dyDescent="0.3">
      <c r="A415">
        <v>1987</v>
      </c>
      <c r="B415">
        <v>10</v>
      </c>
      <c r="C415">
        <v>32065</v>
      </c>
      <c r="D415">
        <v>1987.789</v>
      </c>
      <c r="E415">
        <v>346.36</v>
      </c>
      <c r="F415">
        <v>349.66</v>
      </c>
      <c r="G415">
        <v>346.41</v>
      </c>
      <c r="H415">
        <v>349.71</v>
      </c>
      <c r="I415">
        <v>346.36</v>
      </c>
      <c r="J415">
        <v>349.66</v>
      </c>
    </row>
    <row r="416" spans="1:10" x14ac:dyDescent="0.3">
      <c r="A416">
        <v>1987</v>
      </c>
      <c r="B416">
        <v>11</v>
      </c>
      <c r="C416">
        <v>32096</v>
      </c>
      <c r="D416">
        <v>1987.874</v>
      </c>
      <c r="E416">
        <v>347.81</v>
      </c>
      <c r="F416">
        <v>349.9</v>
      </c>
      <c r="G416">
        <v>347.85</v>
      </c>
      <c r="H416">
        <v>349.94</v>
      </c>
      <c r="I416">
        <v>347.81</v>
      </c>
      <c r="J416">
        <v>349.9</v>
      </c>
    </row>
    <row r="417" spans="1:10" x14ac:dyDescent="0.3">
      <c r="A417">
        <v>1987</v>
      </c>
      <c r="B417">
        <v>12</v>
      </c>
      <c r="C417">
        <v>32126</v>
      </c>
      <c r="D417">
        <v>1987.9562000000001</v>
      </c>
      <c r="E417">
        <v>348.96</v>
      </c>
      <c r="F417">
        <v>349.83</v>
      </c>
      <c r="G417">
        <v>349.3</v>
      </c>
      <c r="H417">
        <v>350.17</v>
      </c>
      <c r="I417">
        <v>348.96</v>
      </c>
      <c r="J417">
        <v>349.83</v>
      </c>
    </row>
    <row r="418" spans="1:10" x14ac:dyDescent="0.3">
      <c r="A418">
        <v>1988</v>
      </c>
      <c r="B418">
        <v>1</v>
      </c>
      <c r="C418">
        <v>32157</v>
      </c>
      <c r="D418">
        <v>1988.0409999999999</v>
      </c>
      <c r="E418">
        <v>350.43</v>
      </c>
      <c r="F418">
        <v>350.42</v>
      </c>
      <c r="G418">
        <v>350.41</v>
      </c>
      <c r="H418">
        <v>350.39</v>
      </c>
      <c r="I418">
        <v>350.43</v>
      </c>
      <c r="J418">
        <v>350.42</v>
      </c>
    </row>
    <row r="419" spans="1:10" x14ac:dyDescent="0.3">
      <c r="A419">
        <v>1988</v>
      </c>
      <c r="B419">
        <v>2</v>
      </c>
      <c r="C419">
        <v>32188</v>
      </c>
      <c r="D419">
        <v>1988.1257000000001</v>
      </c>
      <c r="E419">
        <v>351.73</v>
      </c>
      <c r="F419">
        <v>351.06</v>
      </c>
      <c r="G419">
        <v>351.29</v>
      </c>
      <c r="H419">
        <v>350.62</v>
      </c>
      <c r="I419">
        <v>351.73</v>
      </c>
      <c r="J419">
        <v>351.06</v>
      </c>
    </row>
    <row r="420" spans="1:10" x14ac:dyDescent="0.3">
      <c r="A420">
        <v>1988</v>
      </c>
      <c r="B420">
        <v>3</v>
      </c>
      <c r="C420">
        <v>32217</v>
      </c>
      <c r="D420">
        <v>1988.2049</v>
      </c>
      <c r="E420">
        <v>352.22</v>
      </c>
      <c r="F420">
        <v>350.77</v>
      </c>
      <c r="G420">
        <v>352.27</v>
      </c>
      <c r="H420">
        <v>350.82</v>
      </c>
      <c r="I420">
        <v>352.22</v>
      </c>
      <c r="J420">
        <v>350.77</v>
      </c>
    </row>
    <row r="421" spans="1:10" x14ac:dyDescent="0.3">
      <c r="A421">
        <v>1988</v>
      </c>
      <c r="B421">
        <v>4</v>
      </c>
      <c r="C421">
        <v>32248</v>
      </c>
      <c r="D421">
        <v>1988.2896000000001</v>
      </c>
      <c r="E421">
        <v>353.59</v>
      </c>
      <c r="F421">
        <v>351.02</v>
      </c>
      <c r="G421">
        <v>353.6</v>
      </c>
      <c r="H421">
        <v>351.03</v>
      </c>
      <c r="I421">
        <v>353.59</v>
      </c>
      <c r="J421">
        <v>351.02</v>
      </c>
    </row>
    <row r="422" spans="1:10" x14ac:dyDescent="0.3">
      <c r="A422">
        <v>1988</v>
      </c>
      <c r="B422">
        <v>5</v>
      </c>
      <c r="C422">
        <v>32278</v>
      </c>
      <c r="D422">
        <v>1988.3715999999999</v>
      </c>
      <c r="E422">
        <v>354.22</v>
      </c>
      <c r="F422">
        <v>351.15</v>
      </c>
      <c r="G422">
        <v>354.29</v>
      </c>
      <c r="H422">
        <v>351.22</v>
      </c>
      <c r="I422">
        <v>354.22</v>
      </c>
      <c r="J422">
        <v>351.15</v>
      </c>
    </row>
    <row r="423" spans="1:10" x14ac:dyDescent="0.3">
      <c r="A423">
        <v>1988</v>
      </c>
      <c r="B423">
        <v>6</v>
      </c>
      <c r="C423">
        <v>32309</v>
      </c>
      <c r="D423">
        <v>1988.4563000000001</v>
      </c>
      <c r="E423">
        <v>353.79</v>
      </c>
      <c r="F423">
        <v>351.47</v>
      </c>
      <c r="G423">
        <v>353.73</v>
      </c>
      <c r="H423">
        <v>351.41</v>
      </c>
      <c r="I423">
        <v>353.79</v>
      </c>
      <c r="J423">
        <v>351.47</v>
      </c>
    </row>
    <row r="424" spans="1:10" x14ac:dyDescent="0.3">
      <c r="A424">
        <v>1988</v>
      </c>
      <c r="B424">
        <v>7</v>
      </c>
      <c r="C424">
        <v>32339</v>
      </c>
      <c r="D424">
        <v>1988.5382999999999</v>
      </c>
      <c r="E424">
        <v>352.38</v>
      </c>
      <c r="F424">
        <v>351.62</v>
      </c>
      <c r="G424">
        <v>352.34</v>
      </c>
      <c r="H424">
        <v>351.58</v>
      </c>
      <c r="I424">
        <v>352.38</v>
      </c>
      <c r="J424">
        <v>351.62</v>
      </c>
    </row>
    <row r="425" spans="1:10" x14ac:dyDescent="0.3">
      <c r="A425">
        <v>1988</v>
      </c>
      <c r="B425">
        <v>8</v>
      </c>
      <c r="C425">
        <v>32370</v>
      </c>
      <c r="D425">
        <v>1988.623</v>
      </c>
      <c r="E425">
        <v>350.43</v>
      </c>
      <c r="F425">
        <v>351.81</v>
      </c>
      <c r="G425">
        <v>350.37</v>
      </c>
      <c r="H425">
        <v>351.74</v>
      </c>
      <c r="I425">
        <v>350.43</v>
      </c>
      <c r="J425">
        <v>351.81</v>
      </c>
    </row>
    <row r="426" spans="1:10" x14ac:dyDescent="0.3">
      <c r="A426">
        <v>1988</v>
      </c>
      <c r="B426">
        <v>9</v>
      </c>
      <c r="C426">
        <v>32401</v>
      </c>
      <c r="D426">
        <v>1988.7076999999999</v>
      </c>
      <c r="E426">
        <v>348.72</v>
      </c>
      <c r="F426">
        <v>351.9</v>
      </c>
      <c r="G426">
        <v>348.72</v>
      </c>
      <c r="H426">
        <v>351.9</v>
      </c>
      <c r="I426">
        <v>348.72</v>
      </c>
      <c r="J426">
        <v>351.9</v>
      </c>
    </row>
    <row r="427" spans="1:10" x14ac:dyDescent="0.3">
      <c r="A427">
        <v>1988</v>
      </c>
      <c r="B427">
        <v>10</v>
      </c>
      <c r="C427">
        <v>32431</v>
      </c>
      <c r="D427">
        <v>1988.7896000000001</v>
      </c>
      <c r="E427">
        <v>348.88</v>
      </c>
      <c r="F427">
        <v>352.19</v>
      </c>
      <c r="G427">
        <v>348.73</v>
      </c>
      <c r="H427">
        <v>352.04</v>
      </c>
      <c r="I427">
        <v>348.88</v>
      </c>
      <c r="J427">
        <v>352.19</v>
      </c>
    </row>
    <row r="428" spans="1:10" x14ac:dyDescent="0.3">
      <c r="A428">
        <v>1988</v>
      </c>
      <c r="B428">
        <v>11</v>
      </c>
      <c r="C428">
        <v>32462</v>
      </c>
      <c r="D428">
        <v>1988.8742999999999</v>
      </c>
      <c r="E428">
        <v>350.07</v>
      </c>
      <c r="F428">
        <v>352.16</v>
      </c>
      <c r="G428">
        <v>350.07</v>
      </c>
      <c r="H428">
        <v>352.17</v>
      </c>
      <c r="I428">
        <v>350.07</v>
      </c>
      <c r="J428">
        <v>352.16</v>
      </c>
    </row>
    <row r="429" spans="1:10" x14ac:dyDescent="0.3">
      <c r="A429">
        <v>1988</v>
      </c>
      <c r="B429">
        <v>12</v>
      </c>
      <c r="C429">
        <v>32492</v>
      </c>
      <c r="D429">
        <v>1988.9563000000001</v>
      </c>
      <c r="E429">
        <v>351.34</v>
      </c>
      <c r="F429">
        <v>352.21</v>
      </c>
      <c r="G429">
        <v>351.41</v>
      </c>
      <c r="H429">
        <v>352.28</v>
      </c>
      <c r="I429">
        <v>351.34</v>
      </c>
      <c r="J429">
        <v>352.21</v>
      </c>
    </row>
    <row r="430" spans="1:10" x14ac:dyDescent="0.3">
      <c r="A430">
        <v>1989</v>
      </c>
      <c r="B430">
        <v>1</v>
      </c>
      <c r="C430">
        <v>32523</v>
      </c>
      <c r="D430">
        <v>1989.0410999999999</v>
      </c>
      <c r="E430">
        <v>352.76</v>
      </c>
      <c r="F430">
        <v>352.74</v>
      </c>
      <c r="G430">
        <v>352.41</v>
      </c>
      <c r="H430">
        <v>352.4</v>
      </c>
      <c r="I430">
        <v>352.76</v>
      </c>
      <c r="J430">
        <v>352.74</v>
      </c>
    </row>
    <row r="431" spans="1:10" x14ac:dyDescent="0.3">
      <c r="A431">
        <v>1989</v>
      </c>
      <c r="B431">
        <v>2</v>
      </c>
      <c r="C431">
        <v>32554</v>
      </c>
      <c r="D431">
        <v>1989.126</v>
      </c>
      <c r="E431">
        <v>353.07</v>
      </c>
      <c r="F431">
        <v>352.39</v>
      </c>
      <c r="G431">
        <v>353.18</v>
      </c>
      <c r="H431">
        <v>352.5</v>
      </c>
      <c r="I431">
        <v>353.07</v>
      </c>
      <c r="J431">
        <v>352.39</v>
      </c>
    </row>
    <row r="432" spans="1:10" x14ac:dyDescent="0.3">
      <c r="A432">
        <v>1989</v>
      </c>
      <c r="B432">
        <v>3</v>
      </c>
      <c r="C432">
        <v>32582</v>
      </c>
      <c r="D432">
        <v>1989.2027</v>
      </c>
      <c r="E432">
        <v>353.68</v>
      </c>
      <c r="F432">
        <v>352.26</v>
      </c>
      <c r="G432">
        <v>354.02</v>
      </c>
      <c r="H432">
        <v>352.59</v>
      </c>
      <c r="I432">
        <v>353.68</v>
      </c>
      <c r="J432">
        <v>352.26</v>
      </c>
    </row>
    <row r="433" spans="1:10" x14ac:dyDescent="0.3">
      <c r="A433">
        <v>1989</v>
      </c>
      <c r="B433">
        <v>4</v>
      </c>
      <c r="C433">
        <v>32613</v>
      </c>
      <c r="D433">
        <v>1989.2877000000001</v>
      </c>
      <c r="E433">
        <v>355.42</v>
      </c>
      <c r="F433">
        <v>352.86</v>
      </c>
      <c r="G433">
        <v>355.25</v>
      </c>
      <c r="H433">
        <v>352.69</v>
      </c>
      <c r="I433">
        <v>355.42</v>
      </c>
      <c r="J433">
        <v>352.86</v>
      </c>
    </row>
    <row r="434" spans="1:10" x14ac:dyDescent="0.3">
      <c r="A434">
        <v>1989</v>
      </c>
      <c r="B434">
        <v>5</v>
      </c>
      <c r="C434">
        <v>32643</v>
      </c>
      <c r="D434">
        <v>1989.3698999999999</v>
      </c>
      <c r="E434">
        <v>355.67</v>
      </c>
      <c r="F434">
        <v>352.59</v>
      </c>
      <c r="G434">
        <v>355.87</v>
      </c>
      <c r="H434">
        <v>352.79</v>
      </c>
      <c r="I434">
        <v>355.67</v>
      </c>
      <c r="J434">
        <v>352.59</v>
      </c>
    </row>
    <row r="435" spans="1:10" x14ac:dyDescent="0.3">
      <c r="A435">
        <v>1989</v>
      </c>
      <c r="B435">
        <v>6</v>
      </c>
      <c r="C435">
        <v>32674</v>
      </c>
      <c r="D435">
        <v>1989.4548</v>
      </c>
      <c r="E435">
        <v>355.12</v>
      </c>
      <c r="F435">
        <v>352.77</v>
      </c>
      <c r="G435">
        <v>355.24</v>
      </c>
      <c r="H435">
        <v>352.89</v>
      </c>
      <c r="I435">
        <v>355.12</v>
      </c>
      <c r="J435">
        <v>352.77</v>
      </c>
    </row>
    <row r="436" spans="1:10" x14ac:dyDescent="0.3">
      <c r="A436">
        <v>1989</v>
      </c>
      <c r="B436">
        <v>7</v>
      </c>
      <c r="C436">
        <v>32704</v>
      </c>
      <c r="D436">
        <v>1989.537</v>
      </c>
      <c r="E436">
        <v>353.9</v>
      </c>
      <c r="F436">
        <v>353.11</v>
      </c>
      <c r="G436">
        <v>353.78</v>
      </c>
      <c r="H436">
        <v>352.98</v>
      </c>
      <c r="I436">
        <v>353.9</v>
      </c>
      <c r="J436">
        <v>353.11</v>
      </c>
    </row>
    <row r="437" spans="1:10" x14ac:dyDescent="0.3">
      <c r="A437">
        <v>1989</v>
      </c>
      <c r="B437">
        <v>8</v>
      </c>
      <c r="C437">
        <v>32735</v>
      </c>
      <c r="D437">
        <v>1989.6219000000001</v>
      </c>
      <c r="E437">
        <v>351.67</v>
      </c>
      <c r="F437">
        <v>353.03</v>
      </c>
      <c r="G437">
        <v>351.72</v>
      </c>
      <c r="H437">
        <v>353.08</v>
      </c>
      <c r="I437">
        <v>351.67</v>
      </c>
      <c r="J437">
        <v>353.03</v>
      </c>
    </row>
    <row r="438" spans="1:10" x14ac:dyDescent="0.3">
      <c r="A438">
        <v>1989</v>
      </c>
      <c r="B438">
        <v>9</v>
      </c>
      <c r="C438">
        <v>32766</v>
      </c>
      <c r="D438">
        <v>1989.7067999999999</v>
      </c>
      <c r="E438">
        <v>349.8</v>
      </c>
      <c r="F438">
        <v>352.98</v>
      </c>
      <c r="G438">
        <v>350</v>
      </c>
      <c r="H438">
        <v>353.18</v>
      </c>
      <c r="I438">
        <v>349.8</v>
      </c>
      <c r="J438">
        <v>352.98</v>
      </c>
    </row>
    <row r="439" spans="1:10" x14ac:dyDescent="0.3">
      <c r="A439">
        <v>1989</v>
      </c>
      <c r="B439">
        <v>10</v>
      </c>
      <c r="C439">
        <v>32796</v>
      </c>
      <c r="D439">
        <v>1989.789</v>
      </c>
      <c r="E439">
        <v>349.99</v>
      </c>
      <c r="F439">
        <v>353.31</v>
      </c>
      <c r="G439">
        <v>349.96</v>
      </c>
      <c r="H439">
        <v>353.28</v>
      </c>
      <c r="I439">
        <v>349.99</v>
      </c>
      <c r="J439">
        <v>353.31</v>
      </c>
    </row>
    <row r="440" spans="1:10" x14ac:dyDescent="0.3">
      <c r="A440">
        <v>1989</v>
      </c>
      <c r="B440">
        <v>11</v>
      </c>
      <c r="C440">
        <v>32827</v>
      </c>
      <c r="D440">
        <v>1989.874</v>
      </c>
      <c r="E440">
        <v>351.29</v>
      </c>
      <c r="F440">
        <v>353.4</v>
      </c>
      <c r="G440">
        <v>351.27</v>
      </c>
      <c r="H440">
        <v>353.38</v>
      </c>
      <c r="I440">
        <v>351.29</v>
      </c>
      <c r="J440">
        <v>353.4</v>
      </c>
    </row>
    <row r="441" spans="1:10" x14ac:dyDescent="0.3">
      <c r="A441">
        <v>1989</v>
      </c>
      <c r="B441">
        <v>12</v>
      </c>
      <c r="C441">
        <v>32857</v>
      </c>
      <c r="D441">
        <v>1989.9562000000001</v>
      </c>
      <c r="E441">
        <v>352.53</v>
      </c>
      <c r="F441">
        <v>353.4</v>
      </c>
      <c r="G441">
        <v>352.6</v>
      </c>
      <c r="H441">
        <v>353.48</v>
      </c>
      <c r="I441">
        <v>352.53</v>
      </c>
      <c r="J441">
        <v>353.4</v>
      </c>
    </row>
    <row r="442" spans="1:10" x14ac:dyDescent="0.3">
      <c r="A442">
        <v>1990</v>
      </c>
      <c r="B442">
        <v>1</v>
      </c>
      <c r="C442">
        <v>32888</v>
      </c>
      <c r="D442">
        <v>1990.0410999999999</v>
      </c>
      <c r="E442">
        <v>353.66</v>
      </c>
      <c r="F442">
        <v>353.65</v>
      </c>
      <c r="G442">
        <v>353.6</v>
      </c>
      <c r="H442">
        <v>353.58</v>
      </c>
      <c r="I442">
        <v>353.66</v>
      </c>
      <c r="J442">
        <v>353.65</v>
      </c>
    </row>
    <row r="443" spans="1:10" x14ac:dyDescent="0.3">
      <c r="A443">
        <v>1990</v>
      </c>
      <c r="B443">
        <v>2</v>
      </c>
      <c r="C443">
        <v>32919</v>
      </c>
      <c r="D443">
        <v>1990.126</v>
      </c>
      <c r="E443">
        <v>354.7</v>
      </c>
      <c r="F443">
        <v>354.02</v>
      </c>
      <c r="G443">
        <v>354.36</v>
      </c>
      <c r="H443">
        <v>353.68</v>
      </c>
      <c r="I443">
        <v>354.7</v>
      </c>
      <c r="J443">
        <v>354.02</v>
      </c>
    </row>
    <row r="444" spans="1:10" x14ac:dyDescent="0.3">
      <c r="A444">
        <v>1990</v>
      </c>
      <c r="B444">
        <v>3</v>
      </c>
      <c r="C444">
        <v>32947</v>
      </c>
      <c r="D444">
        <v>1990.2027</v>
      </c>
      <c r="E444">
        <v>355.38</v>
      </c>
      <c r="F444">
        <v>353.96</v>
      </c>
      <c r="G444">
        <v>355.2</v>
      </c>
      <c r="H444">
        <v>353.77</v>
      </c>
      <c r="I444">
        <v>355.38</v>
      </c>
      <c r="J444">
        <v>353.96</v>
      </c>
    </row>
    <row r="445" spans="1:10" x14ac:dyDescent="0.3">
      <c r="A445">
        <v>1990</v>
      </c>
      <c r="B445">
        <v>4</v>
      </c>
      <c r="C445">
        <v>32978</v>
      </c>
      <c r="D445">
        <v>1990.2877000000001</v>
      </c>
      <c r="E445">
        <v>356.2</v>
      </c>
      <c r="F445">
        <v>353.64</v>
      </c>
      <c r="G445">
        <v>356.44</v>
      </c>
      <c r="H445">
        <v>353.87</v>
      </c>
      <c r="I445">
        <v>356.2</v>
      </c>
      <c r="J445">
        <v>353.64</v>
      </c>
    </row>
    <row r="446" spans="1:10" x14ac:dyDescent="0.3">
      <c r="A446">
        <v>1990</v>
      </c>
      <c r="B446">
        <v>5</v>
      </c>
      <c r="C446">
        <v>33008</v>
      </c>
      <c r="D446">
        <v>1990.3698999999999</v>
      </c>
      <c r="E446">
        <v>357.16</v>
      </c>
      <c r="F446">
        <v>354.07</v>
      </c>
      <c r="G446">
        <v>357.07</v>
      </c>
      <c r="H446">
        <v>353.97</v>
      </c>
      <c r="I446">
        <v>357.16</v>
      </c>
      <c r="J446">
        <v>354.07</v>
      </c>
    </row>
    <row r="447" spans="1:10" x14ac:dyDescent="0.3">
      <c r="A447">
        <v>1990</v>
      </c>
      <c r="B447">
        <v>6</v>
      </c>
      <c r="C447">
        <v>33039</v>
      </c>
      <c r="D447">
        <v>1990.4548</v>
      </c>
      <c r="E447">
        <v>356.23</v>
      </c>
      <c r="F447">
        <v>353.86</v>
      </c>
      <c r="G447">
        <v>356.45</v>
      </c>
      <c r="H447">
        <v>354.08</v>
      </c>
      <c r="I447">
        <v>356.23</v>
      </c>
      <c r="J447">
        <v>353.86</v>
      </c>
    </row>
    <row r="448" spans="1:10" x14ac:dyDescent="0.3">
      <c r="A448">
        <v>1990</v>
      </c>
      <c r="B448">
        <v>7</v>
      </c>
      <c r="C448">
        <v>33069</v>
      </c>
      <c r="D448">
        <v>1990.537</v>
      </c>
      <c r="E448">
        <v>354.81</v>
      </c>
      <c r="F448">
        <v>354.02</v>
      </c>
      <c r="G448">
        <v>355</v>
      </c>
      <c r="H448">
        <v>354.2</v>
      </c>
      <c r="I448">
        <v>354.81</v>
      </c>
      <c r="J448">
        <v>354.02</v>
      </c>
    </row>
    <row r="449" spans="1:10" x14ac:dyDescent="0.3">
      <c r="A449">
        <v>1990</v>
      </c>
      <c r="B449">
        <v>8</v>
      </c>
      <c r="C449">
        <v>33100</v>
      </c>
      <c r="D449">
        <v>1990.6219000000001</v>
      </c>
      <c r="E449">
        <v>352.91</v>
      </c>
      <c r="F449">
        <v>354.27</v>
      </c>
      <c r="G449">
        <v>352.97</v>
      </c>
      <c r="H449">
        <v>354.33</v>
      </c>
      <c r="I449">
        <v>352.91</v>
      </c>
      <c r="J449">
        <v>354.27</v>
      </c>
    </row>
    <row r="450" spans="1:10" x14ac:dyDescent="0.3">
      <c r="A450">
        <v>1990</v>
      </c>
      <c r="B450">
        <v>9</v>
      </c>
      <c r="C450">
        <v>33131</v>
      </c>
      <c r="D450">
        <v>1990.7067999999999</v>
      </c>
      <c r="E450">
        <v>350.96</v>
      </c>
      <c r="F450">
        <v>354.15</v>
      </c>
      <c r="G450">
        <v>351.29</v>
      </c>
      <c r="H450">
        <v>354.48</v>
      </c>
      <c r="I450">
        <v>350.96</v>
      </c>
      <c r="J450">
        <v>354.15</v>
      </c>
    </row>
    <row r="451" spans="1:10" x14ac:dyDescent="0.3">
      <c r="A451">
        <v>1990</v>
      </c>
      <c r="B451">
        <v>10</v>
      </c>
      <c r="C451">
        <v>33161</v>
      </c>
      <c r="D451">
        <v>1990.789</v>
      </c>
      <c r="E451">
        <v>351.18</v>
      </c>
      <c r="F451">
        <v>354.51</v>
      </c>
      <c r="G451">
        <v>351.29</v>
      </c>
      <c r="H451">
        <v>354.62</v>
      </c>
      <c r="I451">
        <v>351.18</v>
      </c>
      <c r="J451">
        <v>354.51</v>
      </c>
    </row>
    <row r="452" spans="1:10" x14ac:dyDescent="0.3">
      <c r="A452">
        <v>1990</v>
      </c>
      <c r="B452">
        <v>11</v>
      </c>
      <c r="C452">
        <v>33192</v>
      </c>
      <c r="D452">
        <v>1990.874</v>
      </c>
      <c r="E452">
        <v>352.83</v>
      </c>
      <c r="F452">
        <v>354.94</v>
      </c>
      <c r="G452">
        <v>352.67</v>
      </c>
      <c r="H452">
        <v>354.78</v>
      </c>
      <c r="I452">
        <v>352.83</v>
      </c>
      <c r="J452">
        <v>354.94</v>
      </c>
    </row>
    <row r="453" spans="1:10" x14ac:dyDescent="0.3">
      <c r="A453">
        <v>1990</v>
      </c>
      <c r="B453">
        <v>12</v>
      </c>
      <c r="C453">
        <v>33222</v>
      </c>
      <c r="D453">
        <v>1990.9562000000001</v>
      </c>
      <c r="E453">
        <v>354.21</v>
      </c>
      <c r="F453">
        <v>355.09</v>
      </c>
      <c r="G453">
        <v>354.05</v>
      </c>
      <c r="H453">
        <v>354.93</v>
      </c>
      <c r="I453">
        <v>354.21</v>
      </c>
      <c r="J453">
        <v>355.09</v>
      </c>
    </row>
    <row r="454" spans="1:10" x14ac:dyDescent="0.3">
      <c r="A454">
        <v>1991</v>
      </c>
      <c r="B454">
        <v>1</v>
      </c>
      <c r="C454">
        <v>33253</v>
      </c>
      <c r="D454">
        <v>1991.0410999999999</v>
      </c>
      <c r="E454">
        <v>354.72</v>
      </c>
      <c r="F454">
        <v>354.71</v>
      </c>
      <c r="G454">
        <v>355.1</v>
      </c>
      <c r="H454">
        <v>355.08</v>
      </c>
      <c r="I454">
        <v>354.72</v>
      </c>
      <c r="J454">
        <v>354.71</v>
      </c>
    </row>
    <row r="455" spans="1:10" x14ac:dyDescent="0.3">
      <c r="A455">
        <v>1991</v>
      </c>
      <c r="B455">
        <v>2</v>
      </c>
      <c r="C455">
        <v>33284</v>
      </c>
      <c r="D455">
        <v>1991.126</v>
      </c>
      <c r="E455">
        <v>355.75</v>
      </c>
      <c r="F455">
        <v>355.07</v>
      </c>
      <c r="G455">
        <v>355.91</v>
      </c>
      <c r="H455">
        <v>355.23</v>
      </c>
      <c r="I455">
        <v>355.75</v>
      </c>
      <c r="J455">
        <v>355.07</v>
      </c>
    </row>
    <row r="456" spans="1:10" x14ac:dyDescent="0.3">
      <c r="A456">
        <v>1991</v>
      </c>
      <c r="B456">
        <v>3</v>
      </c>
      <c r="C456">
        <v>33312</v>
      </c>
      <c r="D456">
        <v>1991.2027</v>
      </c>
      <c r="E456">
        <v>357.16</v>
      </c>
      <c r="F456">
        <v>355.73</v>
      </c>
      <c r="G456">
        <v>356.78</v>
      </c>
      <c r="H456">
        <v>355.35</v>
      </c>
      <c r="I456">
        <v>357.16</v>
      </c>
      <c r="J456">
        <v>355.73</v>
      </c>
    </row>
    <row r="457" spans="1:10" x14ac:dyDescent="0.3">
      <c r="A457">
        <v>1991</v>
      </c>
      <c r="B457">
        <v>4</v>
      </c>
      <c r="C457">
        <v>33343</v>
      </c>
      <c r="D457">
        <v>1991.2877000000001</v>
      </c>
      <c r="E457">
        <v>358.6</v>
      </c>
      <c r="F457">
        <v>356.02</v>
      </c>
      <c r="G457">
        <v>358.04</v>
      </c>
      <c r="H457">
        <v>355.46</v>
      </c>
      <c r="I457">
        <v>358.6</v>
      </c>
      <c r="J457">
        <v>356.02</v>
      </c>
    </row>
    <row r="458" spans="1:10" x14ac:dyDescent="0.3">
      <c r="A458">
        <v>1991</v>
      </c>
      <c r="B458">
        <v>5</v>
      </c>
      <c r="C458">
        <v>33373</v>
      </c>
      <c r="D458">
        <v>1991.3698999999999</v>
      </c>
      <c r="E458">
        <v>359.34</v>
      </c>
      <c r="F458">
        <v>356.23</v>
      </c>
      <c r="G458">
        <v>358.66</v>
      </c>
      <c r="H458">
        <v>355.56</v>
      </c>
      <c r="I458">
        <v>359.34</v>
      </c>
      <c r="J458">
        <v>356.23</v>
      </c>
    </row>
    <row r="459" spans="1:10" x14ac:dyDescent="0.3">
      <c r="A459">
        <v>1991</v>
      </c>
      <c r="B459">
        <v>6</v>
      </c>
      <c r="C459">
        <v>33404</v>
      </c>
      <c r="D459">
        <v>1991.4548</v>
      </c>
      <c r="E459">
        <v>358.24</v>
      </c>
      <c r="F459">
        <v>355.87</v>
      </c>
      <c r="G459">
        <v>358</v>
      </c>
      <c r="H459">
        <v>355.63</v>
      </c>
      <c r="I459">
        <v>358.24</v>
      </c>
      <c r="J459">
        <v>355.87</v>
      </c>
    </row>
    <row r="460" spans="1:10" x14ac:dyDescent="0.3">
      <c r="A460">
        <v>1991</v>
      </c>
      <c r="B460">
        <v>7</v>
      </c>
      <c r="C460">
        <v>33434</v>
      </c>
      <c r="D460">
        <v>1991.537</v>
      </c>
      <c r="E460">
        <v>356.17</v>
      </c>
      <c r="F460">
        <v>355.37</v>
      </c>
      <c r="G460">
        <v>356.49</v>
      </c>
      <c r="H460">
        <v>355.69</v>
      </c>
      <c r="I460">
        <v>356.17</v>
      </c>
      <c r="J460">
        <v>355.37</v>
      </c>
    </row>
    <row r="461" spans="1:10" x14ac:dyDescent="0.3">
      <c r="A461">
        <v>1991</v>
      </c>
      <c r="B461">
        <v>8</v>
      </c>
      <c r="C461">
        <v>33465</v>
      </c>
      <c r="D461">
        <v>1991.6219000000001</v>
      </c>
      <c r="E461">
        <v>354.02</v>
      </c>
      <c r="F461">
        <v>355.38</v>
      </c>
      <c r="G461">
        <v>354.38</v>
      </c>
      <c r="H461">
        <v>355.74</v>
      </c>
      <c r="I461">
        <v>354.02</v>
      </c>
      <c r="J461">
        <v>355.38</v>
      </c>
    </row>
    <row r="462" spans="1:10" x14ac:dyDescent="0.3">
      <c r="A462">
        <v>1991</v>
      </c>
      <c r="B462">
        <v>9</v>
      </c>
      <c r="C462">
        <v>33496</v>
      </c>
      <c r="D462">
        <v>1991.7067999999999</v>
      </c>
      <c r="E462">
        <v>352.15</v>
      </c>
      <c r="F462">
        <v>355.35</v>
      </c>
      <c r="G462">
        <v>352.6</v>
      </c>
      <c r="H462">
        <v>355.8</v>
      </c>
      <c r="I462">
        <v>352.15</v>
      </c>
      <c r="J462">
        <v>355.35</v>
      </c>
    </row>
    <row r="463" spans="1:10" x14ac:dyDescent="0.3">
      <c r="A463">
        <v>1991</v>
      </c>
      <c r="B463">
        <v>10</v>
      </c>
      <c r="C463">
        <v>33526</v>
      </c>
      <c r="D463">
        <v>1991.789</v>
      </c>
      <c r="E463">
        <v>352.21</v>
      </c>
      <c r="F463">
        <v>355.56</v>
      </c>
      <c r="G463">
        <v>352.51</v>
      </c>
      <c r="H463">
        <v>355.85</v>
      </c>
      <c r="I463">
        <v>352.21</v>
      </c>
      <c r="J463">
        <v>355.56</v>
      </c>
    </row>
    <row r="464" spans="1:10" x14ac:dyDescent="0.3">
      <c r="A464">
        <v>1991</v>
      </c>
      <c r="B464">
        <v>11</v>
      </c>
      <c r="C464">
        <v>33557</v>
      </c>
      <c r="D464">
        <v>1991.874</v>
      </c>
      <c r="E464">
        <v>353.75</v>
      </c>
      <c r="F464">
        <v>355.86</v>
      </c>
      <c r="G464">
        <v>353.8</v>
      </c>
      <c r="H464">
        <v>355.92</v>
      </c>
      <c r="I464">
        <v>353.75</v>
      </c>
      <c r="J464">
        <v>355.86</v>
      </c>
    </row>
    <row r="465" spans="1:10" x14ac:dyDescent="0.3">
      <c r="A465">
        <v>1991</v>
      </c>
      <c r="B465">
        <v>12</v>
      </c>
      <c r="C465">
        <v>33587</v>
      </c>
      <c r="D465">
        <v>1991.9562000000001</v>
      </c>
      <c r="E465">
        <v>354.99</v>
      </c>
      <c r="F465">
        <v>355.87</v>
      </c>
      <c r="G465">
        <v>355.11</v>
      </c>
      <c r="H465">
        <v>355.99</v>
      </c>
      <c r="I465">
        <v>354.99</v>
      </c>
      <c r="J465">
        <v>355.87</v>
      </c>
    </row>
    <row r="466" spans="1:10" x14ac:dyDescent="0.3">
      <c r="A466">
        <v>1992</v>
      </c>
      <c r="B466">
        <v>1</v>
      </c>
      <c r="C466">
        <v>33618</v>
      </c>
      <c r="D466">
        <v>1992.0409999999999</v>
      </c>
      <c r="E466">
        <v>355.98</v>
      </c>
      <c r="F466">
        <v>355.97</v>
      </c>
      <c r="G466">
        <v>356.08</v>
      </c>
      <c r="H466">
        <v>356.06</v>
      </c>
      <c r="I466">
        <v>355.98</v>
      </c>
      <c r="J466">
        <v>355.97</v>
      </c>
    </row>
    <row r="467" spans="1:10" x14ac:dyDescent="0.3">
      <c r="A467">
        <v>1992</v>
      </c>
      <c r="B467">
        <v>2</v>
      </c>
      <c r="C467">
        <v>33649</v>
      </c>
      <c r="D467">
        <v>1992.1257000000001</v>
      </c>
      <c r="E467">
        <v>356.72</v>
      </c>
      <c r="F467">
        <v>356.04</v>
      </c>
      <c r="G467">
        <v>356.82</v>
      </c>
      <c r="H467">
        <v>356.14</v>
      </c>
      <c r="I467">
        <v>356.72</v>
      </c>
      <c r="J467">
        <v>356.04</v>
      </c>
    </row>
    <row r="468" spans="1:10" x14ac:dyDescent="0.3">
      <c r="A468">
        <v>1992</v>
      </c>
      <c r="B468">
        <v>3</v>
      </c>
      <c r="C468">
        <v>33678</v>
      </c>
      <c r="D468">
        <v>1992.2049</v>
      </c>
      <c r="E468">
        <v>357.81</v>
      </c>
      <c r="F468">
        <v>356.34</v>
      </c>
      <c r="G468">
        <v>357.67</v>
      </c>
      <c r="H468">
        <v>356.2</v>
      </c>
      <c r="I468">
        <v>357.81</v>
      </c>
      <c r="J468">
        <v>356.34</v>
      </c>
    </row>
    <row r="469" spans="1:10" x14ac:dyDescent="0.3">
      <c r="A469">
        <v>1992</v>
      </c>
      <c r="B469">
        <v>4</v>
      </c>
      <c r="C469">
        <v>33709</v>
      </c>
      <c r="D469">
        <v>1992.2896000000001</v>
      </c>
      <c r="E469">
        <v>359.15</v>
      </c>
      <c r="F469">
        <v>356.55</v>
      </c>
      <c r="G469">
        <v>358.88</v>
      </c>
      <c r="H469">
        <v>356.27</v>
      </c>
      <c r="I469">
        <v>359.15</v>
      </c>
      <c r="J469">
        <v>356.55</v>
      </c>
    </row>
    <row r="470" spans="1:10" x14ac:dyDescent="0.3">
      <c r="A470">
        <v>1992</v>
      </c>
      <c r="B470">
        <v>5</v>
      </c>
      <c r="C470">
        <v>33739</v>
      </c>
      <c r="D470">
        <v>1992.3715999999999</v>
      </c>
      <c r="E470">
        <v>359.66</v>
      </c>
      <c r="F470">
        <v>356.55</v>
      </c>
      <c r="G470">
        <v>359.43</v>
      </c>
      <c r="H470">
        <v>356.32</v>
      </c>
      <c r="I470">
        <v>359.66</v>
      </c>
      <c r="J470">
        <v>356.55</v>
      </c>
    </row>
    <row r="471" spans="1:10" x14ac:dyDescent="0.3">
      <c r="A471">
        <v>1992</v>
      </c>
      <c r="B471">
        <v>6</v>
      </c>
      <c r="C471">
        <v>33770</v>
      </c>
      <c r="D471">
        <v>1992.4563000000001</v>
      </c>
      <c r="E471">
        <v>359.25</v>
      </c>
      <c r="F471">
        <v>356.89</v>
      </c>
      <c r="G471">
        <v>358.72</v>
      </c>
      <c r="H471">
        <v>356.37</v>
      </c>
      <c r="I471">
        <v>359.25</v>
      </c>
      <c r="J471">
        <v>356.89</v>
      </c>
    </row>
    <row r="472" spans="1:10" x14ac:dyDescent="0.3">
      <c r="A472">
        <v>1992</v>
      </c>
      <c r="B472">
        <v>7</v>
      </c>
      <c r="C472">
        <v>33800</v>
      </c>
      <c r="D472">
        <v>1992.5382999999999</v>
      </c>
      <c r="E472">
        <v>357.02</v>
      </c>
      <c r="F472">
        <v>356.25</v>
      </c>
      <c r="G472">
        <v>357.17</v>
      </c>
      <c r="H472">
        <v>356.4</v>
      </c>
      <c r="I472">
        <v>357.02</v>
      </c>
      <c r="J472">
        <v>356.25</v>
      </c>
    </row>
    <row r="473" spans="1:10" x14ac:dyDescent="0.3">
      <c r="A473">
        <v>1992</v>
      </c>
      <c r="B473">
        <v>8</v>
      </c>
      <c r="C473">
        <v>33831</v>
      </c>
      <c r="D473">
        <v>1992.623</v>
      </c>
      <c r="E473">
        <v>355</v>
      </c>
      <c r="F473">
        <v>356.4</v>
      </c>
      <c r="G473">
        <v>355.04</v>
      </c>
      <c r="H473">
        <v>356.43</v>
      </c>
      <c r="I473">
        <v>355</v>
      </c>
      <c r="J473">
        <v>356.4</v>
      </c>
    </row>
    <row r="474" spans="1:10" x14ac:dyDescent="0.3">
      <c r="A474">
        <v>1992</v>
      </c>
      <c r="B474">
        <v>9</v>
      </c>
      <c r="C474">
        <v>33862</v>
      </c>
      <c r="D474">
        <v>1992.7076999999999</v>
      </c>
      <c r="E474">
        <v>353.01</v>
      </c>
      <c r="F474">
        <v>356.22</v>
      </c>
      <c r="G474">
        <v>353.25</v>
      </c>
      <c r="H474">
        <v>356.46</v>
      </c>
      <c r="I474">
        <v>353.01</v>
      </c>
      <c r="J474">
        <v>356.22</v>
      </c>
    </row>
    <row r="475" spans="1:10" x14ac:dyDescent="0.3">
      <c r="A475">
        <v>1992</v>
      </c>
      <c r="B475">
        <v>10</v>
      </c>
      <c r="C475">
        <v>33892</v>
      </c>
      <c r="D475">
        <v>1992.7896000000001</v>
      </c>
      <c r="E475">
        <v>353.31</v>
      </c>
      <c r="F475">
        <v>356.66</v>
      </c>
      <c r="G475">
        <v>353.15</v>
      </c>
      <c r="H475">
        <v>356.49</v>
      </c>
      <c r="I475">
        <v>353.31</v>
      </c>
      <c r="J475">
        <v>356.66</v>
      </c>
    </row>
    <row r="476" spans="1:10" x14ac:dyDescent="0.3">
      <c r="A476">
        <v>1992</v>
      </c>
      <c r="B476">
        <v>11</v>
      </c>
      <c r="C476">
        <v>33923</v>
      </c>
      <c r="D476">
        <v>1992.8742999999999</v>
      </c>
      <c r="E476">
        <v>354.16</v>
      </c>
      <c r="F476">
        <v>356.28</v>
      </c>
      <c r="G476">
        <v>354.41</v>
      </c>
      <c r="H476">
        <v>356.53</v>
      </c>
      <c r="I476">
        <v>354.16</v>
      </c>
      <c r="J476">
        <v>356.28</v>
      </c>
    </row>
    <row r="477" spans="1:10" x14ac:dyDescent="0.3">
      <c r="A477">
        <v>1992</v>
      </c>
      <c r="B477">
        <v>12</v>
      </c>
      <c r="C477">
        <v>33953</v>
      </c>
      <c r="D477">
        <v>1992.9563000000001</v>
      </c>
      <c r="E477">
        <v>355.4</v>
      </c>
      <c r="F477">
        <v>356.28</v>
      </c>
      <c r="G477">
        <v>355.69</v>
      </c>
      <c r="H477">
        <v>356.57</v>
      </c>
      <c r="I477">
        <v>355.4</v>
      </c>
      <c r="J477">
        <v>356.28</v>
      </c>
    </row>
    <row r="478" spans="1:10" x14ac:dyDescent="0.3">
      <c r="A478">
        <v>1993</v>
      </c>
      <c r="B478">
        <v>1</v>
      </c>
      <c r="C478">
        <v>33984</v>
      </c>
      <c r="D478">
        <v>1993.0410999999999</v>
      </c>
      <c r="E478">
        <v>356.7</v>
      </c>
      <c r="F478">
        <v>356.69</v>
      </c>
      <c r="G478">
        <v>356.64</v>
      </c>
      <c r="H478">
        <v>356.62</v>
      </c>
      <c r="I478">
        <v>356.7</v>
      </c>
      <c r="J478">
        <v>356.69</v>
      </c>
    </row>
    <row r="479" spans="1:10" x14ac:dyDescent="0.3">
      <c r="A479">
        <v>1993</v>
      </c>
      <c r="B479">
        <v>2</v>
      </c>
      <c r="C479">
        <v>34015</v>
      </c>
      <c r="D479">
        <v>1993.126</v>
      </c>
      <c r="E479">
        <v>357.16</v>
      </c>
      <c r="F479">
        <v>356.48</v>
      </c>
      <c r="G479">
        <v>357.37</v>
      </c>
      <c r="H479">
        <v>356.68</v>
      </c>
      <c r="I479">
        <v>357.16</v>
      </c>
      <c r="J479">
        <v>356.48</v>
      </c>
    </row>
    <row r="480" spans="1:10" x14ac:dyDescent="0.3">
      <c r="A480">
        <v>1993</v>
      </c>
      <c r="B480">
        <v>3</v>
      </c>
      <c r="C480">
        <v>34043</v>
      </c>
      <c r="D480">
        <v>1993.2027</v>
      </c>
      <c r="E480">
        <v>358.38</v>
      </c>
      <c r="F480">
        <v>356.93</v>
      </c>
      <c r="G480">
        <v>358.19</v>
      </c>
      <c r="H480">
        <v>356.74</v>
      </c>
      <c r="I480">
        <v>358.38</v>
      </c>
      <c r="J480">
        <v>356.93</v>
      </c>
    </row>
    <row r="481" spans="1:10" x14ac:dyDescent="0.3">
      <c r="A481">
        <v>1993</v>
      </c>
      <c r="B481">
        <v>4</v>
      </c>
      <c r="C481">
        <v>34074</v>
      </c>
      <c r="D481">
        <v>1993.2877000000001</v>
      </c>
      <c r="E481">
        <v>359.46</v>
      </c>
      <c r="F481">
        <v>356.87</v>
      </c>
      <c r="G481">
        <v>359.41</v>
      </c>
      <c r="H481">
        <v>356.82</v>
      </c>
      <c r="I481">
        <v>359.46</v>
      </c>
      <c r="J481">
        <v>356.87</v>
      </c>
    </row>
    <row r="482" spans="1:10" x14ac:dyDescent="0.3">
      <c r="A482">
        <v>1993</v>
      </c>
      <c r="B482">
        <v>5</v>
      </c>
      <c r="C482">
        <v>34104</v>
      </c>
      <c r="D482">
        <v>1993.3698999999999</v>
      </c>
      <c r="E482">
        <v>360.28</v>
      </c>
      <c r="F482">
        <v>357.16</v>
      </c>
      <c r="G482">
        <v>360.02</v>
      </c>
      <c r="H482">
        <v>356.9</v>
      </c>
      <c r="I482">
        <v>360.28</v>
      </c>
      <c r="J482">
        <v>357.16</v>
      </c>
    </row>
    <row r="483" spans="1:10" x14ac:dyDescent="0.3">
      <c r="A483">
        <v>1993</v>
      </c>
      <c r="B483">
        <v>6</v>
      </c>
      <c r="C483">
        <v>34135</v>
      </c>
      <c r="D483">
        <v>1993.4548</v>
      </c>
      <c r="E483">
        <v>359.6</v>
      </c>
      <c r="F483">
        <v>357.21</v>
      </c>
      <c r="G483">
        <v>359.37</v>
      </c>
      <c r="H483">
        <v>356.98</v>
      </c>
      <c r="I483">
        <v>359.6</v>
      </c>
      <c r="J483">
        <v>357.21</v>
      </c>
    </row>
    <row r="484" spans="1:10" x14ac:dyDescent="0.3">
      <c r="A484">
        <v>1993</v>
      </c>
      <c r="B484">
        <v>7</v>
      </c>
      <c r="C484">
        <v>34165</v>
      </c>
      <c r="D484">
        <v>1993.537</v>
      </c>
      <c r="E484">
        <v>357.57</v>
      </c>
      <c r="F484">
        <v>356.77</v>
      </c>
      <c r="G484">
        <v>357.88</v>
      </c>
      <c r="H484">
        <v>357.08</v>
      </c>
      <c r="I484">
        <v>357.57</v>
      </c>
      <c r="J484">
        <v>356.77</v>
      </c>
    </row>
    <row r="485" spans="1:10" x14ac:dyDescent="0.3">
      <c r="A485">
        <v>1993</v>
      </c>
      <c r="B485">
        <v>8</v>
      </c>
      <c r="C485">
        <v>34196</v>
      </c>
      <c r="D485">
        <v>1993.6219000000001</v>
      </c>
      <c r="E485">
        <v>355.52</v>
      </c>
      <c r="F485">
        <v>356.89</v>
      </c>
      <c r="G485">
        <v>355.82</v>
      </c>
      <c r="H485">
        <v>357.19</v>
      </c>
      <c r="I485">
        <v>355.52</v>
      </c>
      <c r="J485">
        <v>356.89</v>
      </c>
    </row>
    <row r="486" spans="1:10" x14ac:dyDescent="0.3">
      <c r="A486">
        <v>1993</v>
      </c>
      <c r="B486">
        <v>9</v>
      </c>
      <c r="C486">
        <v>34227</v>
      </c>
      <c r="D486">
        <v>1993.7067999999999</v>
      </c>
      <c r="E486">
        <v>353.69</v>
      </c>
      <c r="F486">
        <v>356.91</v>
      </c>
      <c r="G486">
        <v>354.1</v>
      </c>
      <c r="H486">
        <v>357.32</v>
      </c>
      <c r="I486">
        <v>353.69</v>
      </c>
      <c r="J486">
        <v>356.91</v>
      </c>
    </row>
    <row r="487" spans="1:10" x14ac:dyDescent="0.3">
      <c r="A487">
        <v>1993</v>
      </c>
      <c r="B487">
        <v>10</v>
      </c>
      <c r="C487">
        <v>34257</v>
      </c>
      <c r="D487">
        <v>1993.789</v>
      </c>
      <c r="E487">
        <v>353.99</v>
      </c>
      <c r="F487">
        <v>357.35</v>
      </c>
      <c r="G487">
        <v>354.1</v>
      </c>
      <c r="H487">
        <v>357.46</v>
      </c>
      <c r="I487">
        <v>353.99</v>
      </c>
      <c r="J487">
        <v>357.35</v>
      </c>
    </row>
    <row r="488" spans="1:10" x14ac:dyDescent="0.3">
      <c r="A488">
        <v>1993</v>
      </c>
      <c r="B488">
        <v>11</v>
      </c>
      <c r="C488">
        <v>34288</v>
      </c>
      <c r="D488">
        <v>1993.874</v>
      </c>
      <c r="E488">
        <v>355.33</v>
      </c>
      <c r="F488">
        <v>357.47</v>
      </c>
      <c r="G488">
        <v>355.48</v>
      </c>
      <c r="H488">
        <v>357.62</v>
      </c>
      <c r="I488">
        <v>355.33</v>
      </c>
      <c r="J488">
        <v>357.47</v>
      </c>
    </row>
    <row r="489" spans="1:10" x14ac:dyDescent="0.3">
      <c r="A489">
        <v>1993</v>
      </c>
      <c r="B489">
        <v>12</v>
      </c>
      <c r="C489">
        <v>34318</v>
      </c>
      <c r="D489">
        <v>1993.9562000000001</v>
      </c>
      <c r="E489">
        <v>356.8</v>
      </c>
      <c r="F489">
        <v>357.69</v>
      </c>
      <c r="G489">
        <v>356.89</v>
      </c>
      <c r="H489">
        <v>357.78</v>
      </c>
      <c r="I489">
        <v>356.8</v>
      </c>
      <c r="J489">
        <v>357.69</v>
      </c>
    </row>
    <row r="490" spans="1:10" x14ac:dyDescent="0.3">
      <c r="A490">
        <v>1994</v>
      </c>
      <c r="B490">
        <v>1</v>
      </c>
      <c r="C490">
        <v>34349</v>
      </c>
      <c r="D490">
        <v>1994.0410999999999</v>
      </c>
      <c r="E490">
        <v>358.37</v>
      </c>
      <c r="F490">
        <v>358.35</v>
      </c>
      <c r="G490">
        <v>357.96</v>
      </c>
      <c r="H490">
        <v>357.95</v>
      </c>
      <c r="I490">
        <v>358.37</v>
      </c>
      <c r="J490">
        <v>358.35</v>
      </c>
    </row>
    <row r="491" spans="1:10" x14ac:dyDescent="0.3">
      <c r="A491">
        <v>1994</v>
      </c>
      <c r="B491">
        <v>2</v>
      </c>
      <c r="C491">
        <v>34380</v>
      </c>
      <c r="D491">
        <v>1994.126</v>
      </c>
      <c r="E491">
        <v>358.91</v>
      </c>
      <c r="F491">
        <v>358.22</v>
      </c>
      <c r="G491">
        <v>358.8</v>
      </c>
      <c r="H491">
        <v>358.12</v>
      </c>
      <c r="I491">
        <v>358.91</v>
      </c>
      <c r="J491">
        <v>358.22</v>
      </c>
    </row>
    <row r="492" spans="1:10" x14ac:dyDescent="0.3">
      <c r="A492">
        <v>1994</v>
      </c>
      <c r="B492">
        <v>3</v>
      </c>
      <c r="C492">
        <v>34408</v>
      </c>
      <c r="D492">
        <v>1994.2027</v>
      </c>
      <c r="E492">
        <v>359.97</v>
      </c>
      <c r="F492">
        <v>358.52</v>
      </c>
      <c r="G492">
        <v>359.72</v>
      </c>
      <c r="H492">
        <v>358.27</v>
      </c>
      <c r="I492">
        <v>359.97</v>
      </c>
      <c r="J492">
        <v>358.52</v>
      </c>
    </row>
    <row r="493" spans="1:10" x14ac:dyDescent="0.3">
      <c r="A493">
        <v>1994</v>
      </c>
      <c r="B493">
        <v>4</v>
      </c>
      <c r="C493">
        <v>34439</v>
      </c>
      <c r="D493">
        <v>1994.2877000000001</v>
      </c>
      <c r="E493">
        <v>361.26</v>
      </c>
      <c r="F493">
        <v>358.67</v>
      </c>
      <c r="G493">
        <v>361.03</v>
      </c>
      <c r="H493">
        <v>358.43</v>
      </c>
      <c r="I493">
        <v>361.26</v>
      </c>
      <c r="J493">
        <v>358.67</v>
      </c>
    </row>
    <row r="494" spans="1:10" x14ac:dyDescent="0.3">
      <c r="A494">
        <v>1994</v>
      </c>
      <c r="B494">
        <v>5</v>
      </c>
      <c r="C494">
        <v>34469</v>
      </c>
      <c r="D494">
        <v>1994.3698999999999</v>
      </c>
      <c r="E494">
        <v>361.68</v>
      </c>
      <c r="F494">
        <v>358.55</v>
      </c>
      <c r="G494">
        <v>361.72</v>
      </c>
      <c r="H494">
        <v>358.59</v>
      </c>
      <c r="I494">
        <v>361.68</v>
      </c>
      <c r="J494">
        <v>358.55</v>
      </c>
    </row>
    <row r="495" spans="1:10" x14ac:dyDescent="0.3">
      <c r="A495">
        <v>1994</v>
      </c>
      <c r="B495">
        <v>6</v>
      </c>
      <c r="C495">
        <v>34500</v>
      </c>
      <c r="D495">
        <v>1994.4548</v>
      </c>
      <c r="E495">
        <v>360.94</v>
      </c>
      <c r="F495">
        <v>358.55</v>
      </c>
      <c r="G495">
        <v>361.15</v>
      </c>
      <c r="H495">
        <v>358.76</v>
      </c>
      <c r="I495">
        <v>360.94</v>
      </c>
      <c r="J495">
        <v>358.55</v>
      </c>
    </row>
    <row r="496" spans="1:10" x14ac:dyDescent="0.3">
      <c r="A496">
        <v>1994</v>
      </c>
      <c r="B496">
        <v>7</v>
      </c>
      <c r="C496">
        <v>34530</v>
      </c>
      <c r="D496">
        <v>1994.537</v>
      </c>
      <c r="E496">
        <v>359.55</v>
      </c>
      <c r="F496">
        <v>358.74</v>
      </c>
      <c r="G496">
        <v>359.72</v>
      </c>
      <c r="H496">
        <v>358.92</v>
      </c>
      <c r="I496">
        <v>359.55</v>
      </c>
      <c r="J496">
        <v>358.74</v>
      </c>
    </row>
    <row r="497" spans="1:10" x14ac:dyDescent="0.3">
      <c r="A497">
        <v>1994</v>
      </c>
      <c r="B497">
        <v>8</v>
      </c>
      <c r="C497">
        <v>34561</v>
      </c>
      <c r="D497">
        <v>1994.6219000000001</v>
      </c>
      <c r="E497">
        <v>357.48</v>
      </c>
      <c r="F497">
        <v>358.86</v>
      </c>
      <c r="G497">
        <v>357.71</v>
      </c>
      <c r="H497">
        <v>359.09</v>
      </c>
      <c r="I497">
        <v>357.48</v>
      </c>
      <c r="J497">
        <v>358.86</v>
      </c>
    </row>
    <row r="498" spans="1:10" x14ac:dyDescent="0.3">
      <c r="A498">
        <v>1994</v>
      </c>
      <c r="B498">
        <v>9</v>
      </c>
      <c r="C498">
        <v>34592</v>
      </c>
      <c r="D498">
        <v>1994.7067999999999</v>
      </c>
      <c r="E498">
        <v>355.84</v>
      </c>
      <c r="F498">
        <v>359.07</v>
      </c>
      <c r="G498">
        <v>356.04</v>
      </c>
      <c r="H498">
        <v>359.27</v>
      </c>
      <c r="I498">
        <v>355.84</v>
      </c>
      <c r="J498">
        <v>359.07</v>
      </c>
    </row>
    <row r="499" spans="1:10" x14ac:dyDescent="0.3">
      <c r="A499">
        <v>1994</v>
      </c>
      <c r="B499">
        <v>10</v>
      </c>
      <c r="C499">
        <v>34622</v>
      </c>
      <c r="D499">
        <v>1994.789</v>
      </c>
      <c r="E499">
        <v>355.99</v>
      </c>
      <c r="F499">
        <v>359.37</v>
      </c>
      <c r="G499">
        <v>356.07</v>
      </c>
      <c r="H499">
        <v>359.44</v>
      </c>
      <c r="I499">
        <v>355.99</v>
      </c>
      <c r="J499">
        <v>359.37</v>
      </c>
    </row>
    <row r="500" spans="1:10" x14ac:dyDescent="0.3">
      <c r="A500">
        <v>1994</v>
      </c>
      <c r="B500">
        <v>11</v>
      </c>
      <c r="C500">
        <v>34653</v>
      </c>
      <c r="D500">
        <v>1994.874</v>
      </c>
      <c r="E500">
        <v>357.58</v>
      </c>
      <c r="F500">
        <v>359.72</v>
      </c>
      <c r="G500">
        <v>357.49</v>
      </c>
      <c r="H500">
        <v>359.63</v>
      </c>
      <c r="I500">
        <v>357.58</v>
      </c>
      <c r="J500">
        <v>359.72</v>
      </c>
    </row>
    <row r="501" spans="1:10" x14ac:dyDescent="0.3">
      <c r="A501">
        <v>1994</v>
      </c>
      <c r="B501">
        <v>12</v>
      </c>
      <c r="C501">
        <v>34683</v>
      </c>
      <c r="D501">
        <v>1994.9562000000001</v>
      </c>
      <c r="E501">
        <v>359.04</v>
      </c>
      <c r="F501">
        <v>359.93</v>
      </c>
      <c r="G501">
        <v>358.92</v>
      </c>
      <c r="H501">
        <v>359.81</v>
      </c>
      <c r="I501">
        <v>359.04</v>
      </c>
      <c r="J501">
        <v>359.93</v>
      </c>
    </row>
    <row r="502" spans="1:10" x14ac:dyDescent="0.3">
      <c r="A502">
        <v>1995</v>
      </c>
      <c r="B502">
        <v>1</v>
      </c>
      <c r="C502">
        <v>34714</v>
      </c>
      <c r="D502">
        <v>1995.0410999999999</v>
      </c>
      <c r="E502">
        <v>359.97</v>
      </c>
      <c r="F502">
        <v>359.95</v>
      </c>
      <c r="G502">
        <v>360.01</v>
      </c>
      <c r="H502">
        <v>359.99</v>
      </c>
      <c r="I502">
        <v>359.97</v>
      </c>
      <c r="J502">
        <v>359.95</v>
      </c>
    </row>
    <row r="503" spans="1:10" x14ac:dyDescent="0.3">
      <c r="A503">
        <v>1995</v>
      </c>
      <c r="B503">
        <v>2</v>
      </c>
      <c r="C503">
        <v>34745</v>
      </c>
      <c r="D503">
        <v>1995.126</v>
      </c>
      <c r="E503">
        <v>361</v>
      </c>
      <c r="F503">
        <v>360.31</v>
      </c>
      <c r="G503">
        <v>360.86</v>
      </c>
      <c r="H503">
        <v>360.17</v>
      </c>
      <c r="I503">
        <v>361</v>
      </c>
      <c r="J503">
        <v>360.31</v>
      </c>
    </row>
    <row r="504" spans="1:10" x14ac:dyDescent="0.3">
      <c r="A504">
        <v>1995</v>
      </c>
      <c r="B504">
        <v>3</v>
      </c>
      <c r="C504">
        <v>34773</v>
      </c>
      <c r="D504">
        <v>1995.2027</v>
      </c>
      <c r="E504">
        <v>361.64</v>
      </c>
      <c r="F504">
        <v>360.19</v>
      </c>
      <c r="G504">
        <v>361.79</v>
      </c>
      <c r="H504">
        <v>360.33</v>
      </c>
      <c r="I504">
        <v>361.64</v>
      </c>
      <c r="J504">
        <v>360.19</v>
      </c>
    </row>
    <row r="505" spans="1:10" x14ac:dyDescent="0.3">
      <c r="A505">
        <v>1995</v>
      </c>
      <c r="B505">
        <v>4</v>
      </c>
      <c r="C505">
        <v>34804</v>
      </c>
      <c r="D505">
        <v>1995.2877000000001</v>
      </c>
      <c r="E505">
        <v>363.45</v>
      </c>
      <c r="F505">
        <v>360.85</v>
      </c>
      <c r="G505">
        <v>363.11</v>
      </c>
      <c r="H505">
        <v>360.5</v>
      </c>
      <c r="I505">
        <v>363.45</v>
      </c>
      <c r="J505">
        <v>360.85</v>
      </c>
    </row>
    <row r="506" spans="1:10" x14ac:dyDescent="0.3">
      <c r="A506">
        <v>1995</v>
      </c>
      <c r="B506">
        <v>5</v>
      </c>
      <c r="C506">
        <v>34834</v>
      </c>
      <c r="D506">
        <v>1995.3698999999999</v>
      </c>
      <c r="E506">
        <v>363.79</v>
      </c>
      <c r="F506">
        <v>360.65</v>
      </c>
      <c r="G506">
        <v>363.81</v>
      </c>
      <c r="H506">
        <v>360.67</v>
      </c>
      <c r="I506">
        <v>363.79</v>
      </c>
      <c r="J506">
        <v>360.65</v>
      </c>
    </row>
    <row r="507" spans="1:10" x14ac:dyDescent="0.3">
      <c r="A507">
        <v>1995</v>
      </c>
      <c r="B507">
        <v>6</v>
      </c>
      <c r="C507">
        <v>34865</v>
      </c>
      <c r="D507">
        <v>1995.4548</v>
      </c>
      <c r="E507">
        <v>363.26</v>
      </c>
      <c r="F507">
        <v>360.86</v>
      </c>
      <c r="G507">
        <v>363.23</v>
      </c>
      <c r="H507">
        <v>360.83</v>
      </c>
      <c r="I507">
        <v>363.26</v>
      </c>
      <c r="J507">
        <v>360.86</v>
      </c>
    </row>
    <row r="508" spans="1:10" x14ac:dyDescent="0.3">
      <c r="A508">
        <v>1995</v>
      </c>
      <c r="B508">
        <v>7</v>
      </c>
      <c r="C508">
        <v>34895</v>
      </c>
      <c r="D508">
        <v>1995.537</v>
      </c>
      <c r="E508">
        <v>361.9</v>
      </c>
      <c r="F508">
        <v>361.09</v>
      </c>
      <c r="G508">
        <v>361.79</v>
      </c>
      <c r="H508">
        <v>360.98</v>
      </c>
      <c r="I508">
        <v>361.9</v>
      </c>
      <c r="J508">
        <v>361.09</v>
      </c>
    </row>
    <row r="509" spans="1:10" x14ac:dyDescent="0.3">
      <c r="A509">
        <v>1995</v>
      </c>
      <c r="B509">
        <v>8</v>
      </c>
      <c r="C509">
        <v>34926</v>
      </c>
      <c r="D509">
        <v>1995.6219000000001</v>
      </c>
      <c r="E509">
        <v>359.45</v>
      </c>
      <c r="F509">
        <v>360.84</v>
      </c>
      <c r="G509">
        <v>359.76</v>
      </c>
      <c r="H509">
        <v>361.15</v>
      </c>
      <c r="I509">
        <v>359.45</v>
      </c>
      <c r="J509">
        <v>360.84</v>
      </c>
    </row>
    <row r="510" spans="1:10" x14ac:dyDescent="0.3">
      <c r="A510">
        <v>1995</v>
      </c>
      <c r="B510">
        <v>9</v>
      </c>
      <c r="C510">
        <v>34957</v>
      </c>
      <c r="D510">
        <v>1995.7067999999999</v>
      </c>
      <c r="E510">
        <v>358.06</v>
      </c>
      <c r="F510">
        <v>361.29</v>
      </c>
      <c r="G510">
        <v>358.07</v>
      </c>
      <c r="H510">
        <v>361.31</v>
      </c>
      <c r="I510">
        <v>358.06</v>
      </c>
      <c r="J510">
        <v>361.29</v>
      </c>
    </row>
    <row r="511" spans="1:10" x14ac:dyDescent="0.3">
      <c r="A511">
        <v>1995</v>
      </c>
      <c r="B511">
        <v>10</v>
      </c>
      <c r="C511">
        <v>34987</v>
      </c>
      <c r="D511">
        <v>1995.789</v>
      </c>
      <c r="E511">
        <v>357.76</v>
      </c>
      <c r="F511">
        <v>361.14</v>
      </c>
      <c r="G511">
        <v>358.08</v>
      </c>
      <c r="H511">
        <v>361.47</v>
      </c>
      <c r="I511">
        <v>357.76</v>
      </c>
      <c r="J511">
        <v>361.14</v>
      </c>
    </row>
    <row r="512" spans="1:10" x14ac:dyDescent="0.3">
      <c r="A512">
        <v>1995</v>
      </c>
      <c r="B512">
        <v>11</v>
      </c>
      <c r="C512">
        <v>35018</v>
      </c>
      <c r="D512">
        <v>1995.874</v>
      </c>
      <c r="E512">
        <v>359.56</v>
      </c>
      <c r="F512">
        <v>361.71</v>
      </c>
      <c r="G512">
        <v>359.49</v>
      </c>
      <c r="H512">
        <v>361.63</v>
      </c>
      <c r="I512">
        <v>359.56</v>
      </c>
      <c r="J512">
        <v>361.71</v>
      </c>
    </row>
    <row r="513" spans="1:10" x14ac:dyDescent="0.3">
      <c r="A513">
        <v>1995</v>
      </c>
      <c r="B513">
        <v>12</v>
      </c>
      <c r="C513">
        <v>35048</v>
      </c>
      <c r="D513">
        <v>1995.9562000000001</v>
      </c>
      <c r="E513">
        <v>360.7</v>
      </c>
      <c r="F513">
        <v>361.59</v>
      </c>
      <c r="G513">
        <v>360.89</v>
      </c>
      <c r="H513">
        <v>361.79</v>
      </c>
      <c r="I513">
        <v>360.7</v>
      </c>
      <c r="J513">
        <v>361.59</v>
      </c>
    </row>
    <row r="514" spans="1:10" x14ac:dyDescent="0.3">
      <c r="A514">
        <v>1996</v>
      </c>
      <c r="B514">
        <v>1</v>
      </c>
      <c r="C514">
        <v>35079</v>
      </c>
      <c r="D514">
        <v>1996.0409999999999</v>
      </c>
      <c r="E514">
        <v>362.05</v>
      </c>
      <c r="F514">
        <v>362.03</v>
      </c>
      <c r="G514">
        <v>361.96</v>
      </c>
      <c r="H514">
        <v>361.94</v>
      </c>
      <c r="I514">
        <v>362.05</v>
      </c>
      <c r="J514">
        <v>362.03</v>
      </c>
    </row>
    <row r="515" spans="1:10" x14ac:dyDescent="0.3">
      <c r="A515">
        <v>1996</v>
      </c>
      <c r="B515">
        <v>2</v>
      </c>
      <c r="C515">
        <v>35110</v>
      </c>
      <c r="D515">
        <v>1996.1257000000001</v>
      </c>
      <c r="E515">
        <v>363.24</v>
      </c>
      <c r="F515">
        <v>362.56</v>
      </c>
      <c r="G515">
        <v>362.78</v>
      </c>
      <c r="H515">
        <v>362.09</v>
      </c>
      <c r="I515">
        <v>363.24</v>
      </c>
      <c r="J515">
        <v>362.56</v>
      </c>
    </row>
    <row r="516" spans="1:10" x14ac:dyDescent="0.3">
      <c r="A516">
        <v>1996</v>
      </c>
      <c r="B516">
        <v>3</v>
      </c>
      <c r="C516">
        <v>35139</v>
      </c>
      <c r="D516">
        <v>1996.2049</v>
      </c>
      <c r="E516">
        <v>364.02</v>
      </c>
      <c r="F516">
        <v>362.54</v>
      </c>
      <c r="G516">
        <v>363.7</v>
      </c>
      <c r="H516">
        <v>362.22</v>
      </c>
      <c r="I516">
        <v>364.02</v>
      </c>
      <c r="J516">
        <v>362.54</v>
      </c>
    </row>
    <row r="517" spans="1:10" x14ac:dyDescent="0.3">
      <c r="A517">
        <v>1996</v>
      </c>
      <c r="B517">
        <v>4</v>
      </c>
      <c r="C517">
        <v>35170</v>
      </c>
      <c r="D517">
        <v>1996.2896000000001</v>
      </c>
      <c r="E517">
        <v>364.72</v>
      </c>
      <c r="F517">
        <v>362.08</v>
      </c>
      <c r="G517">
        <v>364.98</v>
      </c>
      <c r="H517">
        <v>362.35</v>
      </c>
      <c r="I517">
        <v>364.72</v>
      </c>
      <c r="J517">
        <v>362.08</v>
      </c>
    </row>
    <row r="518" spans="1:10" x14ac:dyDescent="0.3">
      <c r="A518">
        <v>1996</v>
      </c>
      <c r="B518">
        <v>5</v>
      </c>
      <c r="C518">
        <v>35200</v>
      </c>
      <c r="D518">
        <v>1996.3715999999999</v>
      </c>
      <c r="E518">
        <v>365.41</v>
      </c>
      <c r="F518">
        <v>362.26</v>
      </c>
      <c r="G518">
        <v>365.61</v>
      </c>
      <c r="H518">
        <v>362.46</v>
      </c>
      <c r="I518">
        <v>365.41</v>
      </c>
      <c r="J518">
        <v>362.26</v>
      </c>
    </row>
    <row r="519" spans="1:10" x14ac:dyDescent="0.3">
      <c r="A519">
        <v>1996</v>
      </c>
      <c r="B519">
        <v>6</v>
      </c>
      <c r="C519">
        <v>35231</v>
      </c>
      <c r="D519">
        <v>1996.4563000000001</v>
      </c>
      <c r="E519">
        <v>364.97</v>
      </c>
      <c r="F519">
        <v>362.59</v>
      </c>
      <c r="G519">
        <v>364.95</v>
      </c>
      <c r="H519">
        <v>362.57</v>
      </c>
      <c r="I519">
        <v>364.97</v>
      </c>
      <c r="J519">
        <v>362.59</v>
      </c>
    </row>
    <row r="520" spans="1:10" x14ac:dyDescent="0.3">
      <c r="A520">
        <v>1996</v>
      </c>
      <c r="B520">
        <v>7</v>
      </c>
      <c r="C520">
        <v>35261</v>
      </c>
      <c r="D520">
        <v>1996.5382999999999</v>
      </c>
      <c r="E520">
        <v>363.65</v>
      </c>
      <c r="F520">
        <v>362.87</v>
      </c>
      <c r="G520">
        <v>363.45</v>
      </c>
      <c r="H520">
        <v>362.66</v>
      </c>
      <c r="I520">
        <v>363.65</v>
      </c>
      <c r="J520">
        <v>362.87</v>
      </c>
    </row>
    <row r="521" spans="1:10" x14ac:dyDescent="0.3">
      <c r="A521">
        <v>1996</v>
      </c>
      <c r="B521">
        <v>8</v>
      </c>
      <c r="C521">
        <v>35292</v>
      </c>
      <c r="D521">
        <v>1996.623</v>
      </c>
      <c r="E521">
        <v>361.48</v>
      </c>
      <c r="F521">
        <v>362.9</v>
      </c>
      <c r="G521">
        <v>361.34</v>
      </c>
      <c r="H521">
        <v>362.76</v>
      </c>
      <c r="I521">
        <v>361.48</v>
      </c>
      <c r="J521">
        <v>362.9</v>
      </c>
    </row>
    <row r="522" spans="1:10" x14ac:dyDescent="0.3">
      <c r="A522">
        <v>1996</v>
      </c>
      <c r="B522">
        <v>9</v>
      </c>
      <c r="C522">
        <v>35323</v>
      </c>
      <c r="D522">
        <v>1996.7076999999999</v>
      </c>
      <c r="E522">
        <v>359.45</v>
      </c>
      <c r="F522">
        <v>362.71</v>
      </c>
      <c r="G522">
        <v>359.59</v>
      </c>
      <c r="H522">
        <v>362.84</v>
      </c>
      <c r="I522">
        <v>359.45</v>
      </c>
      <c r="J522">
        <v>362.71</v>
      </c>
    </row>
    <row r="523" spans="1:10" x14ac:dyDescent="0.3">
      <c r="A523">
        <v>1996</v>
      </c>
      <c r="B523">
        <v>10</v>
      </c>
      <c r="C523">
        <v>35353</v>
      </c>
      <c r="D523">
        <v>1996.7896000000001</v>
      </c>
      <c r="E523">
        <v>359.6</v>
      </c>
      <c r="F523">
        <v>362.99</v>
      </c>
      <c r="G523">
        <v>359.53</v>
      </c>
      <c r="H523">
        <v>362.92</v>
      </c>
      <c r="I523">
        <v>359.6</v>
      </c>
      <c r="J523">
        <v>362.99</v>
      </c>
    </row>
    <row r="524" spans="1:10" x14ac:dyDescent="0.3">
      <c r="A524">
        <v>1996</v>
      </c>
      <c r="B524">
        <v>11</v>
      </c>
      <c r="C524">
        <v>35384</v>
      </c>
      <c r="D524">
        <v>1996.8742999999999</v>
      </c>
      <c r="E524">
        <v>360.76</v>
      </c>
      <c r="F524">
        <v>362.9</v>
      </c>
      <c r="G524">
        <v>360.85</v>
      </c>
      <c r="H524">
        <v>363</v>
      </c>
      <c r="I524">
        <v>360.76</v>
      </c>
      <c r="J524">
        <v>362.9</v>
      </c>
    </row>
    <row r="525" spans="1:10" x14ac:dyDescent="0.3">
      <c r="A525">
        <v>1996</v>
      </c>
      <c r="B525">
        <v>12</v>
      </c>
      <c r="C525">
        <v>35414</v>
      </c>
      <c r="D525">
        <v>1996.9563000000001</v>
      </c>
      <c r="E525">
        <v>362.33</v>
      </c>
      <c r="F525">
        <v>363.22</v>
      </c>
      <c r="G525">
        <v>362.18</v>
      </c>
      <c r="H525">
        <v>363.07</v>
      </c>
      <c r="I525">
        <v>362.33</v>
      </c>
      <c r="J525">
        <v>363.22</v>
      </c>
    </row>
    <row r="526" spans="1:10" x14ac:dyDescent="0.3">
      <c r="A526">
        <v>1997</v>
      </c>
      <c r="B526">
        <v>1</v>
      </c>
      <c r="C526">
        <v>35445</v>
      </c>
      <c r="D526">
        <v>1997.0410999999999</v>
      </c>
      <c r="E526">
        <v>363.18</v>
      </c>
      <c r="F526">
        <v>363.17</v>
      </c>
      <c r="G526">
        <v>363.17</v>
      </c>
      <c r="H526">
        <v>363.15</v>
      </c>
      <c r="I526">
        <v>363.18</v>
      </c>
      <c r="J526">
        <v>363.17</v>
      </c>
    </row>
    <row r="527" spans="1:10" x14ac:dyDescent="0.3">
      <c r="A527">
        <v>1997</v>
      </c>
      <c r="B527">
        <v>2</v>
      </c>
      <c r="C527">
        <v>35476</v>
      </c>
      <c r="D527">
        <v>1997.126</v>
      </c>
      <c r="E527">
        <v>364</v>
      </c>
      <c r="F527">
        <v>363.3</v>
      </c>
      <c r="G527">
        <v>363.93</v>
      </c>
      <c r="H527">
        <v>363.23</v>
      </c>
      <c r="I527">
        <v>364</v>
      </c>
      <c r="J527">
        <v>363.3</v>
      </c>
    </row>
    <row r="528" spans="1:10" x14ac:dyDescent="0.3">
      <c r="A528">
        <v>1997</v>
      </c>
      <c r="B528">
        <v>3</v>
      </c>
      <c r="C528">
        <v>35504</v>
      </c>
      <c r="D528">
        <v>1997.2027</v>
      </c>
      <c r="E528">
        <v>364.56</v>
      </c>
      <c r="F528">
        <v>363.1</v>
      </c>
      <c r="G528">
        <v>364.78</v>
      </c>
      <c r="H528">
        <v>363.32</v>
      </c>
      <c r="I528">
        <v>364.56</v>
      </c>
      <c r="J528">
        <v>363.1</v>
      </c>
    </row>
    <row r="529" spans="1:10" x14ac:dyDescent="0.3">
      <c r="A529">
        <v>1997</v>
      </c>
      <c r="B529">
        <v>4</v>
      </c>
      <c r="C529">
        <v>35535</v>
      </c>
      <c r="D529">
        <v>1997.2877000000001</v>
      </c>
      <c r="E529">
        <v>366.35</v>
      </c>
      <c r="F529">
        <v>363.73</v>
      </c>
      <c r="G529">
        <v>366.04</v>
      </c>
      <c r="H529">
        <v>363.42</v>
      </c>
      <c r="I529">
        <v>366.35</v>
      </c>
      <c r="J529">
        <v>363.73</v>
      </c>
    </row>
    <row r="530" spans="1:10" x14ac:dyDescent="0.3">
      <c r="A530">
        <v>1997</v>
      </c>
      <c r="B530">
        <v>5</v>
      </c>
      <c r="C530">
        <v>35565</v>
      </c>
      <c r="D530">
        <v>1997.3698999999999</v>
      </c>
      <c r="E530">
        <v>366.8</v>
      </c>
      <c r="F530">
        <v>363.64</v>
      </c>
      <c r="G530">
        <v>366.69</v>
      </c>
      <c r="H530">
        <v>363.53</v>
      </c>
      <c r="I530">
        <v>366.8</v>
      </c>
      <c r="J530">
        <v>363.64</v>
      </c>
    </row>
    <row r="531" spans="1:10" x14ac:dyDescent="0.3">
      <c r="A531">
        <v>1997</v>
      </c>
      <c r="B531">
        <v>6</v>
      </c>
      <c r="C531">
        <v>35596</v>
      </c>
      <c r="D531">
        <v>1997.4548</v>
      </c>
      <c r="E531">
        <v>365.62</v>
      </c>
      <c r="F531">
        <v>363.21</v>
      </c>
      <c r="G531">
        <v>366.07</v>
      </c>
      <c r="H531">
        <v>363.66</v>
      </c>
      <c r="I531">
        <v>365.62</v>
      </c>
      <c r="J531">
        <v>363.21</v>
      </c>
    </row>
    <row r="532" spans="1:10" x14ac:dyDescent="0.3">
      <c r="A532">
        <v>1997</v>
      </c>
      <c r="B532">
        <v>7</v>
      </c>
      <c r="C532">
        <v>35626</v>
      </c>
      <c r="D532">
        <v>1997.537</v>
      </c>
      <c r="E532">
        <v>364.47</v>
      </c>
      <c r="F532">
        <v>363.66</v>
      </c>
      <c r="G532">
        <v>364.62</v>
      </c>
      <c r="H532">
        <v>363.8</v>
      </c>
      <c r="I532">
        <v>364.47</v>
      </c>
      <c r="J532">
        <v>363.66</v>
      </c>
    </row>
    <row r="533" spans="1:10" x14ac:dyDescent="0.3">
      <c r="A533">
        <v>1997</v>
      </c>
      <c r="B533">
        <v>8</v>
      </c>
      <c r="C533">
        <v>35657</v>
      </c>
      <c r="D533">
        <v>1997.6219000000001</v>
      </c>
      <c r="E533">
        <v>362.5</v>
      </c>
      <c r="F533">
        <v>363.89</v>
      </c>
      <c r="G533">
        <v>362.59</v>
      </c>
      <c r="H533">
        <v>363.98</v>
      </c>
      <c r="I533">
        <v>362.5</v>
      </c>
      <c r="J533">
        <v>363.89</v>
      </c>
    </row>
    <row r="534" spans="1:10" x14ac:dyDescent="0.3">
      <c r="A534">
        <v>1997</v>
      </c>
      <c r="B534">
        <v>9</v>
      </c>
      <c r="C534">
        <v>35688</v>
      </c>
      <c r="D534">
        <v>1997.7067999999999</v>
      </c>
      <c r="E534">
        <v>360.19</v>
      </c>
      <c r="F534">
        <v>363.44</v>
      </c>
      <c r="G534">
        <v>360.92</v>
      </c>
      <c r="H534">
        <v>364.18</v>
      </c>
      <c r="I534">
        <v>360.19</v>
      </c>
      <c r="J534">
        <v>363.44</v>
      </c>
    </row>
    <row r="535" spans="1:10" x14ac:dyDescent="0.3">
      <c r="A535">
        <v>1997</v>
      </c>
      <c r="B535">
        <v>10</v>
      </c>
      <c r="C535">
        <v>35718</v>
      </c>
      <c r="D535">
        <v>1997.789</v>
      </c>
      <c r="E535">
        <v>360.77</v>
      </c>
      <c r="F535">
        <v>364.18</v>
      </c>
      <c r="G535">
        <v>360.99</v>
      </c>
      <c r="H535">
        <v>364.4</v>
      </c>
      <c r="I535">
        <v>360.77</v>
      </c>
      <c r="J535">
        <v>364.18</v>
      </c>
    </row>
    <row r="536" spans="1:10" x14ac:dyDescent="0.3">
      <c r="A536">
        <v>1997</v>
      </c>
      <c r="B536">
        <v>11</v>
      </c>
      <c r="C536">
        <v>35749</v>
      </c>
      <c r="D536">
        <v>1997.874</v>
      </c>
      <c r="E536">
        <v>362.43</v>
      </c>
      <c r="F536">
        <v>364.59</v>
      </c>
      <c r="G536">
        <v>362.49</v>
      </c>
      <c r="H536">
        <v>364.65</v>
      </c>
      <c r="I536">
        <v>362.43</v>
      </c>
      <c r="J536">
        <v>364.59</v>
      </c>
    </row>
    <row r="537" spans="1:10" x14ac:dyDescent="0.3">
      <c r="A537">
        <v>1997</v>
      </c>
      <c r="B537">
        <v>12</v>
      </c>
      <c r="C537">
        <v>35779</v>
      </c>
      <c r="D537">
        <v>1997.9562000000001</v>
      </c>
      <c r="E537">
        <v>364.28</v>
      </c>
      <c r="F537">
        <v>365.17</v>
      </c>
      <c r="G537">
        <v>364</v>
      </c>
      <c r="H537">
        <v>364.9</v>
      </c>
      <c r="I537">
        <v>364.28</v>
      </c>
      <c r="J537">
        <v>365.17</v>
      </c>
    </row>
    <row r="538" spans="1:10" x14ac:dyDescent="0.3">
      <c r="A538">
        <v>1998</v>
      </c>
      <c r="B538">
        <v>1</v>
      </c>
      <c r="C538">
        <v>35810</v>
      </c>
      <c r="D538">
        <v>1998.0410999999999</v>
      </c>
      <c r="E538">
        <v>365.33</v>
      </c>
      <c r="F538">
        <v>365.31</v>
      </c>
      <c r="G538">
        <v>365.19</v>
      </c>
      <c r="H538">
        <v>365.18</v>
      </c>
      <c r="I538">
        <v>365.33</v>
      </c>
      <c r="J538">
        <v>365.31</v>
      </c>
    </row>
    <row r="539" spans="1:10" x14ac:dyDescent="0.3">
      <c r="A539">
        <v>1998</v>
      </c>
      <c r="B539">
        <v>2</v>
      </c>
      <c r="C539">
        <v>35841</v>
      </c>
      <c r="D539">
        <v>1998.126</v>
      </c>
      <c r="E539">
        <v>366.15</v>
      </c>
      <c r="F539">
        <v>365.45</v>
      </c>
      <c r="G539">
        <v>366.15</v>
      </c>
      <c r="H539">
        <v>365.45</v>
      </c>
      <c r="I539">
        <v>366.15</v>
      </c>
      <c r="J539">
        <v>365.45</v>
      </c>
    </row>
    <row r="540" spans="1:10" x14ac:dyDescent="0.3">
      <c r="A540">
        <v>1998</v>
      </c>
      <c r="B540">
        <v>3</v>
      </c>
      <c r="C540">
        <v>35869</v>
      </c>
      <c r="D540">
        <v>1998.2027</v>
      </c>
      <c r="E540">
        <v>367.31</v>
      </c>
      <c r="F540">
        <v>365.85</v>
      </c>
      <c r="G540">
        <v>367.17</v>
      </c>
      <c r="H540">
        <v>365.71</v>
      </c>
      <c r="I540">
        <v>367.31</v>
      </c>
      <c r="J540">
        <v>365.85</v>
      </c>
    </row>
    <row r="541" spans="1:10" x14ac:dyDescent="0.3">
      <c r="A541">
        <v>1998</v>
      </c>
      <c r="B541">
        <v>4</v>
      </c>
      <c r="C541">
        <v>35900</v>
      </c>
      <c r="D541">
        <v>1998.2877000000001</v>
      </c>
      <c r="E541">
        <v>368.61</v>
      </c>
      <c r="F541">
        <v>365.98</v>
      </c>
      <c r="G541">
        <v>368.62</v>
      </c>
      <c r="H541">
        <v>365.98</v>
      </c>
      <c r="I541">
        <v>368.61</v>
      </c>
      <c r="J541">
        <v>365.98</v>
      </c>
    </row>
    <row r="542" spans="1:10" x14ac:dyDescent="0.3">
      <c r="A542">
        <v>1998</v>
      </c>
      <c r="B542">
        <v>5</v>
      </c>
      <c r="C542">
        <v>35930</v>
      </c>
      <c r="D542">
        <v>1998.3698999999999</v>
      </c>
      <c r="E542">
        <v>369.3</v>
      </c>
      <c r="F542">
        <v>366.13</v>
      </c>
      <c r="G542">
        <v>369.42</v>
      </c>
      <c r="H542">
        <v>366.25</v>
      </c>
      <c r="I542">
        <v>369.3</v>
      </c>
      <c r="J542">
        <v>366.13</v>
      </c>
    </row>
    <row r="543" spans="1:10" x14ac:dyDescent="0.3">
      <c r="A543">
        <v>1998</v>
      </c>
      <c r="B543">
        <v>6</v>
      </c>
      <c r="C543">
        <v>35961</v>
      </c>
      <c r="D543">
        <v>1998.4548</v>
      </c>
      <c r="E543">
        <v>368.87</v>
      </c>
      <c r="F543">
        <v>366.45</v>
      </c>
      <c r="G543">
        <v>368.94</v>
      </c>
      <c r="H543">
        <v>366.51</v>
      </c>
      <c r="I543">
        <v>368.87</v>
      </c>
      <c r="J543">
        <v>366.45</v>
      </c>
    </row>
    <row r="544" spans="1:10" x14ac:dyDescent="0.3">
      <c r="A544">
        <v>1998</v>
      </c>
      <c r="B544">
        <v>7</v>
      </c>
      <c r="C544">
        <v>35991</v>
      </c>
      <c r="D544">
        <v>1998.537</v>
      </c>
      <c r="E544">
        <v>367.64</v>
      </c>
      <c r="F544">
        <v>366.82</v>
      </c>
      <c r="G544">
        <v>367.58</v>
      </c>
      <c r="H544">
        <v>366.76</v>
      </c>
      <c r="I544">
        <v>367.64</v>
      </c>
      <c r="J544">
        <v>366.82</v>
      </c>
    </row>
    <row r="545" spans="1:10" x14ac:dyDescent="0.3">
      <c r="A545">
        <v>1998</v>
      </c>
      <c r="B545">
        <v>8</v>
      </c>
      <c r="C545">
        <v>36022</v>
      </c>
      <c r="D545">
        <v>1998.6219000000001</v>
      </c>
      <c r="E545">
        <v>365.78</v>
      </c>
      <c r="F545">
        <v>367.17</v>
      </c>
      <c r="G545">
        <v>365.6</v>
      </c>
      <c r="H545">
        <v>367</v>
      </c>
      <c r="I545">
        <v>365.78</v>
      </c>
      <c r="J545">
        <v>367.17</v>
      </c>
    </row>
    <row r="546" spans="1:10" x14ac:dyDescent="0.3">
      <c r="A546">
        <v>1998</v>
      </c>
      <c r="B546">
        <v>9</v>
      </c>
      <c r="C546">
        <v>36053</v>
      </c>
      <c r="D546">
        <v>1998.7067999999999</v>
      </c>
      <c r="E546">
        <v>363.9</v>
      </c>
      <c r="F546">
        <v>367.17</v>
      </c>
      <c r="G546">
        <v>363.95</v>
      </c>
      <c r="H546">
        <v>367.22</v>
      </c>
      <c r="I546">
        <v>363.9</v>
      </c>
      <c r="J546">
        <v>367.17</v>
      </c>
    </row>
    <row r="547" spans="1:10" x14ac:dyDescent="0.3">
      <c r="A547">
        <v>1998</v>
      </c>
      <c r="B547">
        <v>10</v>
      </c>
      <c r="C547">
        <v>36083</v>
      </c>
      <c r="D547">
        <v>1998.789</v>
      </c>
      <c r="E547">
        <v>364.23</v>
      </c>
      <c r="F547">
        <v>367.65</v>
      </c>
      <c r="G547">
        <v>364</v>
      </c>
      <c r="H547">
        <v>367.41</v>
      </c>
      <c r="I547">
        <v>364.23</v>
      </c>
      <c r="J547">
        <v>367.65</v>
      </c>
    </row>
    <row r="548" spans="1:10" x14ac:dyDescent="0.3">
      <c r="A548">
        <v>1998</v>
      </c>
      <c r="B548">
        <v>11</v>
      </c>
      <c r="C548">
        <v>36114</v>
      </c>
      <c r="D548">
        <v>1998.874</v>
      </c>
      <c r="E548">
        <v>365.46</v>
      </c>
      <c r="F548">
        <v>367.62</v>
      </c>
      <c r="G548">
        <v>365.43</v>
      </c>
      <c r="H548">
        <v>367.59</v>
      </c>
      <c r="I548">
        <v>365.46</v>
      </c>
      <c r="J548">
        <v>367.62</v>
      </c>
    </row>
    <row r="549" spans="1:10" x14ac:dyDescent="0.3">
      <c r="A549">
        <v>1998</v>
      </c>
      <c r="B549">
        <v>12</v>
      </c>
      <c r="C549">
        <v>36144</v>
      </c>
      <c r="D549">
        <v>1998.9562000000001</v>
      </c>
      <c r="E549">
        <v>366.97</v>
      </c>
      <c r="F549">
        <v>367.87</v>
      </c>
      <c r="G549">
        <v>366.84</v>
      </c>
      <c r="H549">
        <v>367.74</v>
      </c>
      <c r="I549">
        <v>366.97</v>
      </c>
      <c r="J549">
        <v>367.87</v>
      </c>
    </row>
    <row r="550" spans="1:10" x14ac:dyDescent="0.3">
      <c r="A550">
        <v>1999</v>
      </c>
      <c r="B550">
        <v>1</v>
      </c>
      <c r="C550">
        <v>36175</v>
      </c>
      <c r="D550">
        <v>1999.0410999999999</v>
      </c>
      <c r="E550">
        <v>368.15</v>
      </c>
      <c r="F550">
        <v>368.14</v>
      </c>
      <c r="G550">
        <v>367.89</v>
      </c>
      <c r="H550">
        <v>367.87</v>
      </c>
      <c r="I550">
        <v>368.15</v>
      </c>
      <c r="J550">
        <v>368.14</v>
      </c>
    </row>
    <row r="551" spans="1:10" x14ac:dyDescent="0.3">
      <c r="A551">
        <v>1999</v>
      </c>
      <c r="B551">
        <v>2</v>
      </c>
      <c r="C551">
        <v>36206</v>
      </c>
      <c r="D551">
        <v>1999.126</v>
      </c>
      <c r="E551">
        <v>368.87</v>
      </c>
      <c r="F551">
        <v>368.17</v>
      </c>
      <c r="G551">
        <v>368.68</v>
      </c>
      <c r="H551">
        <v>367.98</v>
      </c>
      <c r="I551">
        <v>368.87</v>
      </c>
      <c r="J551">
        <v>368.17</v>
      </c>
    </row>
    <row r="552" spans="1:10" x14ac:dyDescent="0.3">
      <c r="A552">
        <v>1999</v>
      </c>
      <c r="B552">
        <v>3</v>
      </c>
      <c r="C552">
        <v>36234</v>
      </c>
      <c r="D552">
        <v>1999.2027</v>
      </c>
      <c r="E552">
        <v>369.59</v>
      </c>
      <c r="F552">
        <v>368.12</v>
      </c>
      <c r="G552">
        <v>369.53</v>
      </c>
      <c r="H552">
        <v>368.06</v>
      </c>
      <c r="I552">
        <v>369.59</v>
      </c>
      <c r="J552">
        <v>368.12</v>
      </c>
    </row>
    <row r="553" spans="1:10" x14ac:dyDescent="0.3">
      <c r="A553">
        <v>1999</v>
      </c>
      <c r="B553">
        <v>4</v>
      </c>
      <c r="C553">
        <v>36265</v>
      </c>
      <c r="D553">
        <v>1999.2877000000001</v>
      </c>
      <c r="E553">
        <v>371.14</v>
      </c>
      <c r="F553">
        <v>368.5</v>
      </c>
      <c r="G553">
        <v>370.78</v>
      </c>
      <c r="H553">
        <v>368.14</v>
      </c>
      <c r="I553">
        <v>371.14</v>
      </c>
      <c r="J553">
        <v>368.5</v>
      </c>
    </row>
    <row r="554" spans="1:10" x14ac:dyDescent="0.3">
      <c r="A554">
        <v>1999</v>
      </c>
      <c r="B554">
        <v>5</v>
      </c>
      <c r="C554">
        <v>36295</v>
      </c>
      <c r="D554">
        <v>1999.3698999999999</v>
      </c>
      <c r="E554">
        <v>371</v>
      </c>
      <c r="F554">
        <v>367.82</v>
      </c>
      <c r="G554">
        <v>371.38</v>
      </c>
      <c r="H554">
        <v>368.2</v>
      </c>
      <c r="I554">
        <v>371</v>
      </c>
      <c r="J554">
        <v>367.82</v>
      </c>
    </row>
    <row r="555" spans="1:10" x14ac:dyDescent="0.3">
      <c r="A555">
        <v>1999</v>
      </c>
      <c r="B555">
        <v>6</v>
      </c>
      <c r="C555">
        <v>36326</v>
      </c>
      <c r="D555">
        <v>1999.4548</v>
      </c>
      <c r="E555">
        <v>370.35</v>
      </c>
      <c r="F555">
        <v>367.92</v>
      </c>
      <c r="G555">
        <v>370.69</v>
      </c>
      <c r="H555">
        <v>368.26</v>
      </c>
      <c r="I555">
        <v>370.35</v>
      </c>
      <c r="J555">
        <v>367.92</v>
      </c>
    </row>
    <row r="556" spans="1:10" x14ac:dyDescent="0.3">
      <c r="A556">
        <v>1999</v>
      </c>
      <c r="B556">
        <v>7</v>
      </c>
      <c r="C556">
        <v>36356</v>
      </c>
      <c r="D556">
        <v>1999.537</v>
      </c>
      <c r="E556">
        <v>369.27</v>
      </c>
      <c r="F556">
        <v>368.45</v>
      </c>
      <c r="G556">
        <v>369.15</v>
      </c>
      <c r="H556">
        <v>368.33</v>
      </c>
      <c r="I556">
        <v>369.27</v>
      </c>
      <c r="J556">
        <v>368.45</v>
      </c>
    </row>
    <row r="557" spans="1:10" x14ac:dyDescent="0.3">
      <c r="A557">
        <v>1999</v>
      </c>
      <c r="B557">
        <v>8</v>
      </c>
      <c r="C557">
        <v>36387</v>
      </c>
      <c r="D557">
        <v>1999.6219000000001</v>
      </c>
      <c r="E557">
        <v>366.93</v>
      </c>
      <c r="F557">
        <v>368.33</v>
      </c>
      <c r="G557">
        <v>367</v>
      </c>
      <c r="H557">
        <v>368.4</v>
      </c>
      <c r="I557">
        <v>366.93</v>
      </c>
      <c r="J557">
        <v>368.33</v>
      </c>
    </row>
    <row r="558" spans="1:10" x14ac:dyDescent="0.3">
      <c r="A558">
        <v>1999</v>
      </c>
      <c r="B558">
        <v>9</v>
      </c>
      <c r="C558">
        <v>36418</v>
      </c>
      <c r="D558">
        <v>1999.7067999999999</v>
      </c>
      <c r="E558">
        <v>364.64</v>
      </c>
      <c r="F558">
        <v>367.91</v>
      </c>
      <c r="G558">
        <v>365.2</v>
      </c>
      <c r="H558">
        <v>368.47</v>
      </c>
      <c r="I558">
        <v>364.64</v>
      </c>
      <c r="J558">
        <v>367.91</v>
      </c>
    </row>
    <row r="559" spans="1:10" x14ac:dyDescent="0.3">
      <c r="A559">
        <v>1999</v>
      </c>
      <c r="B559">
        <v>10</v>
      </c>
      <c r="C559">
        <v>36448</v>
      </c>
      <c r="D559">
        <v>1999.789</v>
      </c>
      <c r="E559">
        <v>365.13</v>
      </c>
      <c r="F559">
        <v>368.55</v>
      </c>
      <c r="G559">
        <v>365.12</v>
      </c>
      <c r="H559">
        <v>368.55</v>
      </c>
      <c r="I559">
        <v>365.13</v>
      </c>
      <c r="J559">
        <v>368.55</v>
      </c>
    </row>
    <row r="560" spans="1:10" x14ac:dyDescent="0.3">
      <c r="A560">
        <v>1999</v>
      </c>
      <c r="B560">
        <v>11</v>
      </c>
      <c r="C560">
        <v>36479</v>
      </c>
      <c r="D560">
        <v>1999.874</v>
      </c>
      <c r="E560">
        <v>366.67</v>
      </c>
      <c r="F560">
        <v>368.85</v>
      </c>
      <c r="G560">
        <v>366.47</v>
      </c>
      <c r="H560">
        <v>368.64</v>
      </c>
      <c r="I560">
        <v>366.67</v>
      </c>
      <c r="J560">
        <v>368.85</v>
      </c>
    </row>
    <row r="561" spans="1:10" x14ac:dyDescent="0.3">
      <c r="A561">
        <v>1999</v>
      </c>
      <c r="B561">
        <v>12</v>
      </c>
      <c r="C561">
        <v>36509</v>
      </c>
      <c r="D561">
        <v>1999.9562000000001</v>
      </c>
      <c r="E561">
        <v>368.01</v>
      </c>
      <c r="F561">
        <v>368.91</v>
      </c>
      <c r="G561">
        <v>367.82</v>
      </c>
      <c r="H561">
        <v>368.72</v>
      </c>
      <c r="I561">
        <v>368.01</v>
      </c>
      <c r="J561">
        <v>368.91</v>
      </c>
    </row>
    <row r="562" spans="1:10" x14ac:dyDescent="0.3">
      <c r="A562">
        <v>2000</v>
      </c>
      <c r="B562">
        <v>1</v>
      </c>
      <c r="C562">
        <v>36540</v>
      </c>
      <c r="D562">
        <v>2000.0409999999999</v>
      </c>
      <c r="E562">
        <v>369.14</v>
      </c>
      <c r="F562">
        <v>369.12</v>
      </c>
      <c r="G562">
        <v>368.83</v>
      </c>
      <c r="H562">
        <v>368.82</v>
      </c>
      <c r="I562">
        <v>369.14</v>
      </c>
      <c r="J562">
        <v>369.12</v>
      </c>
    </row>
    <row r="563" spans="1:10" x14ac:dyDescent="0.3">
      <c r="A563">
        <v>2000</v>
      </c>
      <c r="B563">
        <v>2</v>
      </c>
      <c r="C563">
        <v>36571</v>
      </c>
      <c r="D563">
        <v>2000.1257000000001</v>
      </c>
      <c r="E563">
        <v>369.46</v>
      </c>
      <c r="F563">
        <v>368.76</v>
      </c>
      <c r="G563">
        <v>369.61</v>
      </c>
      <c r="H563">
        <v>368.91</v>
      </c>
      <c r="I563">
        <v>369.46</v>
      </c>
      <c r="J563">
        <v>368.76</v>
      </c>
    </row>
    <row r="564" spans="1:10" x14ac:dyDescent="0.3">
      <c r="A564">
        <v>2000</v>
      </c>
      <c r="B564">
        <v>3</v>
      </c>
      <c r="C564">
        <v>36600</v>
      </c>
      <c r="D564">
        <v>2000.2049</v>
      </c>
      <c r="E564">
        <v>370.51</v>
      </c>
      <c r="F564">
        <v>369.01</v>
      </c>
      <c r="G564">
        <v>370.51</v>
      </c>
      <c r="H564">
        <v>369</v>
      </c>
      <c r="I564">
        <v>370.51</v>
      </c>
      <c r="J564">
        <v>369.01</v>
      </c>
    </row>
    <row r="565" spans="1:10" x14ac:dyDescent="0.3">
      <c r="A565">
        <v>2000</v>
      </c>
      <c r="B565">
        <v>4</v>
      </c>
      <c r="C565">
        <v>36631</v>
      </c>
      <c r="D565">
        <v>2000.2896000000001</v>
      </c>
      <c r="E565">
        <v>371.66</v>
      </c>
      <c r="F565">
        <v>368.99</v>
      </c>
      <c r="G565">
        <v>371.78</v>
      </c>
      <c r="H565">
        <v>369.11</v>
      </c>
      <c r="I565">
        <v>371.66</v>
      </c>
      <c r="J565">
        <v>368.99</v>
      </c>
    </row>
    <row r="566" spans="1:10" x14ac:dyDescent="0.3">
      <c r="A566">
        <v>2000</v>
      </c>
      <c r="B566">
        <v>5</v>
      </c>
      <c r="C566">
        <v>36661</v>
      </c>
      <c r="D566">
        <v>2000.3715999999999</v>
      </c>
      <c r="E566">
        <v>371.82</v>
      </c>
      <c r="F566">
        <v>368.64</v>
      </c>
      <c r="G566">
        <v>372.41</v>
      </c>
      <c r="H566">
        <v>369.23</v>
      </c>
      <c r="I566">
        <v>371.82</v>
      </c>
      <c r="J566">
        <v>368.64</v>
      </c>
    </row>
    <row r="567" spans="1:10" x14ac:dyDescent="0.3">
      <c r="A567">
        <v>2000</v>
      </c>
      <c r="B567">
        <v>6</v>
      </c>
      <c r="C567">
        <v>36692</v>
      </c>
      <c r="D567">
        <v>2000.4563000000001</v>
      </c>
      <c r="E567">
        <v>371.7</v>
      </c>
      <c r="F567">
        <v>369.28</v>
      </c>
      <c r="G567">
        <v>371.77</v>
      </c>
      <c r="H567">
        <v>369.36</v>
      </c>
      <c r="I567">
        <v>371.7</v>
      </c>
      <c r="J567">
        <v>369.28</v>
      </c>
    </row>
    <row r="568" spans="1:10" x14ac:dyDescent="0.3">
      <c r="A568">
        <v>2000</v>
      </c>
      <c r="B568">
        <v>7</v>
      </c>
      <c r="C568">
        <v>36722</v>
      </c>
      <c r="D568">
        <v>2000.5382999999999</v>
      </c>
      <c r="E568">
        <v>370.12</v>
      </c>
      <c r="F568">
        <v>369.33</v>
      </c>
      <c r="G568">
        <v>370.29</v>
      </c>
      <c r="H568">
        <v>369.5</v>
      </c>
      <c r="I568">
        <v>370.12</v>
      </c>
      <c r="J568">
        <v>369.33</v>
      </c>
    </row>
    <row r="569" spans="1:10" x14ac:dyDescent="0.3">
      <c r="A569">
        <v>2000</v>
      </c>
      <c r="B569">
        <v>8</v>
      </c>
      <c r="C569">
        <v>36753</v>
      </c>
      <c r="D569">
        <v>2000.623</v>
      </c>
      <c r="E569">
        <v>368.12</v>
      </c>
      <c r="F569">
        <v>369.55</v>
      </c>
      <c r="G569">
        <v>368.21</v>
      </c>
      <c r="H569">
        <v>369.64</v>
      </c>
      <c r="I569">
        <v>368.12</v>
      </c>
      <c r="J569">
        <v>369.55</v>
      </c>
    </row>
    <row r="570" spans="1:10" x14ac:dyDescent="0.3">
      <c r="A570">
        <v>2000</v>
      </c>
      <c r="B570">
        <v>9</v>
      </c>
      <c r="C570">
        <v>36784</v>
      </c>
      <c r="D570">
        <v>2000.7076999999999</v>
      </c>
      <c r="E570">
        <v>366.62</v>
      </c>
      <c r="F570">
        <v>369.92</v>
      </c>
      <c r="G570">
        <v>366.5</v>
      </c>
      <c r="H570">
        <v>369.8</v>
      </c>
      <c r="I570">
        <v>366.62</v>
      </c>
      <c r="J570">
        <v>369.92</v>
      </c>
    </row>
    <row r="571" spans="1:10" x14ac:dyDescent="0.3">
      <c r="A571">
        <v>2000</v>
      </c>
      <c r="B571">
        <v>10</v>
      </c>
      <c r="C571">
        <v>36814</v>
      </c>
      <c r="D571">
        <v>2000.7896000000001</v>
      </c>
      <c r="E571">
        <v>366.73</v>
      </c>
      <c r="F571">
        <v>370.16</v>
      </c>
      <c r="G571">
        <v>366.51</v>
      </c>
      <c r="H571">
        <v>369.94</v>
      </c>
      <c r="I571">
        <v>366.73</v>
      </c>
      <c r="J571">
        <v>370.16</v>
      </c>
    </row>
    <row r="572" spans="1:10" x14ac:dyDescent="0.3">
      <c r="A572">
        <v>2000</v>
      </c>
      <c r="B572">
        <v>11</v>
      </c>
      <c r="C572">
        <v>36845</v>
      </c>
      <c r="D572">
        <v>2000.8742999999999</v>
      </c>
      <c r="E572">
        <v>368.29</v>
      </c>
      <c r="F572">
        <v>370.46</v>
      </c>
      <c r="G572">
        <v>367.91</v>
      </c>
      <c r="H572">
        <v>370.09</v>
      </c>
      <c r="I572">
        <v>368.29</v>
      </c>
      <c r="J572">
        <v>370.46</v>
      </c>
    </row>
    <row r="573" spans="1:10" x14ac:dyDescent="0.3">
      <c r="A573">
        <v>2000</v>
      </c>
      <c r="B573">
        <v>12</v>
      </c>
      <c r="C573">
        <v>36875</v>
      </c>
      <c r="D573">
        <v>2000.9563000000001</v>
      </c>
      <c r="E573">
        <v>369.53</v>
      </c>
      <c r="F573">
        <v>370.43</v>
      </c>
      <c r="G573">
        <v>369.31</v>
      </c>
      <c r="H573">
        <v>370.22</v>
      </c>
      <c r="I573">
        <v>369.53</v>
      </c>
      <c r="J573">
        <v>370.43</v>
      </c>
    </row>
    <row r="574" spans="1:10" x14ac:dyDescent="0.3">
      <c r="A574">
        <v>2001</v>
      </c>
      <c r="B574">
        <v>1</v>
      </c>
      <c r="C574">
        <v>36906</v>
      </c>
      <c r="D574">
        <v>2001.0410999999999</v>
      </c>
      <c r="E574">
        <v>370.28</v>
      </c>
      <c r="F574">
        <v>370.27</v>
      </c>
      <c r="G574">
        <v>370.36</v>
      </c>
      <c r="H574">
        <v>370.34</v>
      </c>
      <c r="I574">
        <v>370.28</v>
      </c>
      <c r="J574">
        <v>370.27</v>
      </c>
    </row>
    <row r="575" spans="1:10" x14ac:dyDescent="0.3">
      <c r="A575">
        <v>2001</v>
      </c>
      <c r="B575">
        <v>2</v>
      </c>
      <c r="C575">
        <v>36937</v>
      </c>
      <c r="D575">
        <v>2001.126</v>
      </c>
      <c r="E575">
        <v>371.5</v>
      </c>
      <c r="F575">
        <v>370.79</v>
      </c>
      <c r="G575">
        <v>371.16</v>
      </c>
      <c r="H575">
        <v>370.46</v>
      </c>
      <c r="I575">
        <v>371.5</v>
      </c>
      <c r="J575">
        <v>370.79</v>
      </c>
    </row>
    <row r="576" spans="1:10" x14ac:dyDescent="0.3">
      <c r="A576">
        <v>2001</v>
      </c>
      <c r="B576">
        <v>3</v>
      </c>
      <c r="C576">
        <v>36965</v>
      </c>
      <c r="D576">
        <v>2001.2027</v>
      </c>
      <c r="E576">
        <v>372.12</v>
      </c>
      <c r="F576">
        <v>370.64</v>
      </c>
      <c r="G576">
        <v>372.04</v>
      </c>
      <c r="H576">
        <v>370.56</v>
      </c>
      <c r="I576">
        <v>372.12</v>
      </c>
      <c r="J576">
        <v>370.64</v>
      </c>
    </row>
    <row r="577" spans="1:10" x14ac:dyDescent="0.3">
      <c r="A577">
        <v>2001</v>
      </c>
      <c r="B577">
        <v>4</v>
      </c>
      <c r="C577">
        <v>36996</v>
      </c>
      <c r="D577">
        <v>2001.2877000000001</v>
      </c>
      <c r="E577">
        <v>372.87</v>
      </c>
      <c r="F577">
        <v>370.21</v>
      </c>
      <c r="G577">
        <v>373.33</v>
      </c>
      <c r="H577">
        <v>370.68</v>
      </c>
      <c r="I577">
        <v>372.87</v>
      </c>
      <c r="J577">
        <v>370.21</v>
      </c>
    </row>
    <row r="578" spans="1:10" x14ac:dyDescent="0.3">
      <c r="A578">
        <v>2001</v>
      </c>
      <c r="B578">
        <v>5</v>
      </c>
      <c r="C578">
        <v>37026</v>
      </c>
      <c r="D578">
        <v>2001.3698999999999</v>
      </c>
      <c r="E578">
        <v>374.02</v>
      </c>
      <c r="F578">
        <v>370.82</v>
      </c>
      <c r="G578">
        <v>373.99</v>
      </c>
      <c r="H578">
        <v>370.79</v>
      </c>
      <c r="I578">
        <v>374.02</v>
      </c>
      <c r="J578">
        <v>370.82</v>
      </c>
    </row>
    <row r="579" spans="1:10" x14ac:dyDescent="0.3">
      <c r="A579">
        <v>2001</v>
      </c>
      <c r="B579">
        <v>6</v>
      </c>
      <c r="C579">
        <v>37057</v>
      </c>
      <c r="D579">
        <v>2001.4548</v>
      </c>
      <c r="E579">
        <v>373.31</v>
      </c>
      <c r="F579">
        <v>370.86</v>
      </c>
      <c r="G579">
        <v>373.36</v>
      </c>
      <c r="H579">
        <v>370.92</v>
      </c>
      <c r="I579">
        <v>373.31</v>
      </c>
      <c r="J579">
        <v>370.86</v>
      </c>
    </row>
    <row r="580" spans="1:10" x14ac:dyDescent="0.3">
      <c r="A580">
        <v>2001</v>
      </c>
      <c r="B580">
        <v>7</v>
      </c>
      <c r="C580">
        <v>37087</v>
      </c>
      <c r="D580">
        <v>2001.537</v>
      </c>
      <c r="E580">
        <v>371.62</v>
      </c>
      <c r="F580">
        <v>370.79</v>
      </c>
      <c r="G580">
        <v>371.87</v>
      </c>
      <c r="H580">
        <v>371.05</v>
      </c>
      <c r="I580">
        <v>371.62</v>
      </c>
      <c r="J580">
        <v>370.79</v>
      </c>
    </row>
    <row r="581" spans="1:10" x14ac:dyDescent="0.3">
      <c r="A581">
        <v>2001</v>
      </c>
      <c r="B581">
        <v>8</v>
      </c>
      <c r="C581">
        <v>37118</v>
      </c>
      <c r="D581">
        <v>2001.6219000000001</v>
      </c>
      <c r="E581">
        <v>369.55</v>
      </c>
      <c r="F581">
        <v>370.96</v>
      </c>
      <c r="G581">
        <v>369.79</v>
      </c>
      <c r="H581">
        <v>371.2</v>
      </c>
      <c r="I581">
        <v>369.55</v>
      </c>
      <c r="J581">
        <v>370.96</v>
      </c>
    </row>
    <row r="582" spans="1:10" x14ac:dyDescent="0.3">
      <c r="A582">
        <v>2001</v>
      </c>
      <c r="B582">
        <v>9</v>
      </c>
      <c r="C582">
        <v>37149</v>
      </c>
      <c r="D582">
        <v>2001.7067999999999</v>
      </c>
      <c r="E582">
        <v>367.96</v>
      </c>
      <c r="F582">
        <v>371.26</v>
      </c>
      <c r="G582">
        <v>368.05</v>
      </c>
      <c r="H582">
        <v>371.35</v>
      </c>
      <c r="I582">
        <v>367.96</v>
      </c>
      <c r="J582">
        <v>371.26</v>
      </c>
    </row>
    <row r="583" spans="1:10" x14ac:dyDescent="0.3">
      <c r="A583">
        <v>2001</v>
      </c>
      <c r="B583">
        <v>10</v>
      </c>
      <c r="C583">
        <v>37179</v>
      </c>
      <c r="D583">
        <v>2001.789</v>
      </c>
      <c r="E583">
        <v>368.1</v>
      </c>
      <c r="F583">
        <v>371.54</v>
      </c>
      <c r="G583">
        <v>368.06</v>
      </c>
      <c r="H583">
        <v>371.51</v>
      </c>
      <c r="I583">
        <v>368.1</v>
      </c>
      <c r="J583">
        <v>371.54</v>
      </c>
    </row>
    <row r="584" spans="1:10" x14ac:dyDescent="0.3">
      <c r="A584">
        <v>2001</v>
      </c>
      <c r="B584">
        <v>11</v>
      </c>
      <c r="C584">
        <v>37210</v>
      </c>
      <c r="D584">
        <v>2001.874</v>
      </c>
      <c r="E584">
        <v>369.68</v>
      </c>
      <c r="F584">
        <v>371.86</v>
      </c>
      <c r="G584">
        <v>369.49</v>
      </c>
      <c r="H584">
        <v>371.67</v>
      </c>
      <c r="I584">
        <v>369.68</v>
      </c>
      <c r="J584">
        <v>371.86</v>
      </c>
    </row>
    <row r="585" spans="1:10" x14ac:dyDescent="0.3">
      <c r="A585">
        <v>2001</v>
      </c>
      <c r="B585">
        <v>12</v>
      </c>
      <c r="C585">
        <v>37240</v>
      </c>
      <c r="D585">
        <v>2001.9562000000001</v>
      </c>
      <c r="E585">
        <v>371.24</v>
      </c>
      <c r="F585">
        <v>372.15</v>
      </c>
      <c r="G585">
        <v>370.93</v>
      </c>
      <c r="H585">
        <v>371.84</v>
      </c>
      <c r="I585">
        <v>371.24</v>
      </c>
      <c r="J585">
        <v>372.15</v>
      </c>
    </row>
    <row r="586" spans="1:10" x14ac:dyDescent="0.3">
      <c r="A586">
        <v>2002</v>
      </c>
      <c r="B586">
        <v>1</v>
      </c>
      <c r="C586">
        <v>37271</v>
      </c>
      <c r="D586">
        <v>2002.0410999999999</v>
      </c>
      <c r="E586">
        <v>372.43</v>
      </c>
      <c r="F586">
        <v>372.42</v>
      </c>
      <c r="G586">
        <v>372.02</v>
      </c>
      <c r="H586">
        <v>372.01</v>
      </c>
      <c r="I586">
        <v>372.43</v>
      </c>
      <c r="J586">
        <v>372.42</v>
      </c>
    </row>
    <row r="587" spans="1:10" x14ac:dyDescent="0.3">
      <c r="A587">
        <v>2002</v>
      </c>
      <c r="B587">
        <v>2</v>
      </c>
      <c r="C587">
        <v>37302</v>
      </c>
      <c r="D587">
        <v>2002.126</v>
      </c>
      <c r="E587">
        <v>373.08</v>
      </c>
      <c r="F587">
        <v>372.38</v>
      </c>
      <c r="G587">
        <v>372.88</v>
      </c>
      <c r="H587">
        <v>372.17</v>
      </c>
      <c r="I587">
        <v>373.08</v>
      </c>
      <c r="J587">
        <v>372.38</v>
      </c>
    </row>
    <row r="588" spans="1:10" x14ac:dyDescent="0.3">
      <c r="A588">
        <v>2002</v>
      </c>
      <c r="B588">
        <v>3</v>
      </c>
      <c r="C588">
        <v>37330</v>
      </c>
      <c r="D588">
        <v>2002.2027</v>
      </c>
      <c r="E588">
        <v>373.52</v>
      </c>
      <c r="F588">
        <v>372.04</v>
      </c>
      <c r="G588">
        <v>373.81</v>
      </c>
      <c r="H588">
        <v>372.33</v>
      </c>
      <c r="I588">
        <v>373.52</v>
      </c>
      <c r="J588">
        <v>372.04</v>
      </c>
    </row>
    <row r="589" spans="1:10" x14ac:dyDescent="0.3">
      <c r="A589">
        <v>2002</v>
      </c>
      <c r="B589">
        <v>4</v>
      </c>
      <c r="C589">
        <v>37361</v>
      </c>
      <c r="D589">
        <v>2002.2877000000001</v>
      </c>
      <c r="E589">
        <v>374.86</v>
      </c>
      <c r="F589">
        <v>372.19</v>
      </c>
      <c r="G589">
        <v>375.18</v>
      </c>
      <c r="H589">
        <v>372.51</v>
      </c>
      <c r="I589">
        <v>374.86</v>
      </c>
      <c r="J589">
        <v>372.19</v>
      </c>
    </row>
    <row r="590" spans="1:10" x14ac:dyDescent="0.3">
      <c r="A590">
        <v>2002</v>
      </c>
      <c r="B590">
        <v>5</v>
      </c>
      <c r="C590">
        <v>37391</v>
      </c>
      <c r="D590">
        <v>2002.3698999999999</v>
      </c>
      <c r="E590">
        <v>375.55</v>
      </c>
      <c r="F590">
        <v>372.34</v>
      </c>
      <c r="G590">
        <v>375.91</v>
      </c>
      <c r="H590">
        <v>372.7</v>
      </c>
      <c r="I590">
        <v>375.55</v>
      </c>
      <c r="J590">
        <v>372.34</v>
      </c>
    </row>
    <row r="591" spans="1:10" x14ac:dyDescent="0.3">
      <c r="A591">
        <v>2002</v>
      </c>
      <c r="B591">
        <v>6</v>
      </c>
      <c r="C591">
        <v>37422</v>
      </c>
      <c r="D591">
        <v>2002.4548</v>
      </c>
      <c r="E591">
        <v>375.4</v>
      </c>
      <c r="F591">
        <v>372.95</v>
      </c>
      <c r="G591">
        <v>375.37</v>
      </c>
      <c r="H591">
        <v>372.91</v>
      </c>
      <c r="I591">
        <v>375.4</v>
      </c>
      <c r="J591">
        <v>372.95</v>
      </c>
    </row>
    <row r="592" spans="1:10" x14ac:dyDescent="0.3">
      <c r="A592">
        <v>2002</v>
      </c>
      <c r="B592">
        <v>7</v>
      </c>
      <c r="C592">
        <v>37452</v>
      </c>
      <c r="D592">
        <v>2002.537</v>
      </c>
      <c r="E592">
        <v>374.02</v>
      </c>
      <c r="F592">
        <v>373.19</v>
      </c>
      <c r="G592">
        <v>373.95</v>
      </c>
      <c r="H592">
        <v>373.13</v>
      </c>
      <c r="I592">
        <v>374.02</v>
      </c>
      <c r="J592">
        <v>373.19</v>
      </c>
    </row>
    <row r="593" spans="1:10" x14ac:dyDescent="0.3">
      <c r="A593">
        <v>2002</v>
      </c>
      <c r="B593">
        <v>8</v>
      </c>
      <c r="C593">
        <v>37483</v>
      </c>
      <c r="D593">
        <v>2002.6219000000001</v>
      </c>
      <c r="E593">
        <v>371.49</v>
      </c>
      <c r="F593">
        <v>372.9</v>
      </c>
      <c r="G593">
        <v>371.95</v>
      </c>
      <c r="H593">
        <v>373.36</v>
      </c>
      <c r="I593">
        <v>371.49</v>
      </c>
      <c r="J593">
        <v>372.9</v>
      </c>
    </row>
    <row r="594" spans="1:10" x14ac:dyDescent="0.3">
      <c r="A594">
        <v>2002</v>
      </c>
      <c r="B594">
        <v>9</v>
      </c>
      <c r="C594">
        <v>37514</v>
      </c>
      <c r="D594">
        <v>2002.7067999999999</v>
      </c>
      <c r="E594">
        <v>370.7</v>
      </c>
      <c r="F594">
        <v>374.01</v>
      </c>
      <c r="G594">
        <v>370.29</v>
      </c>
      <c r="H594">
        <v>373.59</v>
      </c>
      <c r="I594">
        <v>370.7</v>
      </c>
      <c r="J594">
        <v>374.01</v>
      </c>
    </row>
    <row r="595" spans="1:10" x14ac:dyDescent="0.3">
      <c r="A595">
        <v>2002</v>
      </c>
      <c r="B595">
        <v>10</v>
      </c>
      <c r="C595">
        <v>37544</v>
      </c>
      <c r="D595">
        <v>2002.789</v>
      </c>
      <c r="E595">
        <v>370.25</v>
      </c>
      <c r="F595">
        <v>373.71</v>
      </c>
      <c r="G595">
        <v>370.37</v>
      </c>
      <c r="H595">
        <v>373.83</v>
      </c>
      <c r="I595">
        <v>370.25</v>
      </c>
      <c r="J595">
        <v>373.71</v>
      </c>
    </row>
    <row r="596" spans="1:10" x14ac:dyDescent="0.3">
      <c r="A596">
        <v>2002</v>
      </c>
      <c r="B596">
        <v>11</v>
      </c>
      <c r="C596">
        <v>37575</v>
      </c>
      <c r="D596">
        <v>2002.874</v>
      </c>
      <c r="E596">
        <v>372.08</v>
      </c>
      <c r="F596">
        <v>374.27</v>
      </c>
      <c r="G596">
        <v>371.87</v>
      </c>
      <c r="H596">
        <v>374.06</v>
      </c>
      <c r="I596">
        <v>372.08</v>
      </c>
      <c r="J596">
        <v>374.27</v>
      </c>
    </row>
    <row r="597" spans="1:10" x14ac:dyDescent="0.3">
      <c r="A597">
        <v>2002</v>
      </c>
      <c r="B597">
        <v>12</v>
      </c>
      <c r="C597">
        <v>37605</v>
      </c>
      <c r="D597">
        <v>2002.9562000000001</v>
      </c>
      <c r="E597">
        <v>373.78</v>
      </c>
      <c r="F597">
        <v>374.69</v>
      </c>
      <c r="G597">
        <v>373.38</v>
      </c>
      <c r="H597">
        <v>374.29</v>
      </c>
      <c r="I597">
        <v>373.78</v>
      </c>
      <c r="J597">
        <v>374.69</v>
      </c>
    </row>
    <row r="598" spans="1:10" x14ac:dyDescent="0.3">
      <c r="A598">
        <v>2003</v>
      </c>
      <c r="B598">
        <v>1</v>
      </c>
      <c r="C598">
        <v>37636</v>
      </c>
      <c r="D598">
        <v>2003.0410999999999</v>
      </c>
      <c r="E598">
        <v>374.68</v>
      </c>
      <c r="F598">
        <v>374.67</v>
      </c>
      <c r="G598">
        <v>374.53</v>
      </c>
      <c r="H598">
        <v>374.51</v>
      </c>
      <c r="I598">
        <v>374.68</v>
      </c>
      <c r="J598">
        <v>374.67</v>
      </c>
    </row>
    <row r="599" spans="1:10" x14ac:dyDescent="0.3">
      <c r="A599">
        <v>2003</v>
      </c>
      <c r="B599">
        <v>2</v>
      </c>
      <c r="C599">
        <v>37667</v>
      </c>
      <c r="D599">
        <v>2003.126</v>
      </c>
      <c r="E599">
        <v>375.62</v>
      </c>
      <c r="F599">
        <v>374.92</v>
      </c>
      <c r="G599">
        <v>375.44</v>
      </c>
      <c r="H599">
        <v>374.73</v>
      </c>
      <c r="I599">
        <v>375.62</v>
      </c>
      <c r="J599">
        <v>374.92</v>
      </c>
    </row>
    <row r="600" spans="1:10" x14ac:dyDescent="0.3">
      <c r="A600">
        <v>2003</v>
      </c>
      <c r="B600">
        <v>3</v>
      </c>
      <c r="C600">
        <v>37695</v>
      </c>
      <c r="D600">
        <v>2003.2027</v>
      </c>
      <c r="E600">
        <v>376.11</v>
      </c>
      <c r="F600">
        <v>374.62</v>
      </c>
      <c r="G600">
        <v>376.41</v>
      </c>
      <c r="H600">
        <v>374.92</v>
      </c>
      <c r="I600">
        <v>376.11</v>
      </c>
      <c r="J600">
        <v>374.62</v>
      </c>
    </row>
    <row r="601" spans="1:10" x14ac:dyDescent="0.3">
      <c r="A601">
        <v>2003</v>
      </c>
      <c r="B601">
        <v>4</v>
      </c>
      <c r="C601">
        <v>37726</v>
      </c>
      <c r="D601">
        <v>2003.2877000000001</v>
      </c>
      <c r="E601">
        <v>377.65</v>
      </c>
      <c r="F601">
        <v>374.98</v>
      </c>
      <c r="G601">
        <v>377.8</v>
      </c>
      <c r="H601">
        <v>375.13</v>
      </c>
      <c r="I601">
        <v>377.65</v>
      </c>
      <c r="J601">
        <v>374.98</v>
      </c>
    </row>
    <row r="602" spans="1:10" x14ac:dyDescent="0.3">
      <c r="A602">
        <v>2003</v>
      </c>
      <c r="B602">
        <v>5</v>
      </c>
      <c r="C602">
        <v>37756</v>
      </c>
      <c r="D602">
        <v>2003.3698999999999</v>
      </c>
      <c r="E602">
        <v>378.35</v>
      </c>
      <c r="F602">
        <v>375.13</v>
      </c>
      <c r="G602">
        <v>378.55</v>
      </c>
      <c r="H602">
        <v>375.33</v>
      </c>
      <c r="I602">
        <v>378.35</v>
      </c>
      <c r="J602">
        <v>375.13</v>
      </c>
    </row>
    <row r="603" spans="1:10" x14ac:dyDescent="0.3">
      <c r="A603">
        <v>2003</v>
      </c>
      <c r="B603">
        <v>6</v>
      </c>
      <c r="C603">
        <v>37787</v>
      </c>
      <c r="D603">
        <v>2003.4548</v>
      </c>
      <c r="E603">
        <v>378.13</v>
      </c>
      <c r="F603">
        <v>375.67</v>
      </c>
      <c r="G603">
        <v>378</v>
      </c>
      <c r="H603">
        <v>375.54</v>
      </c>
      <c r="I603">
        <v>378.13</v>
      </c>
      <c r="J603">
        <v>375.67</v>
      </c>
    </row>
    <row r="604" spans="1:10" x14ac:dyDescent="0.3">
      <c r="A604">
        <v>2003</v>
      </c>
      <c r="B604">
        <v>7</v>
      </c>
      <c r="C604">
        <v>37817</v>
      </c>
      <c r="D604">
        <v>2003.537</v>
      </c>
      <c r="E604">
        <v>376.61</v>
      </c>
      <c r="F604">
        <v>375.78</v>
      </c>
      <c r="G604">
        <v>376.56</v>
      </c>
      <c r="H604">
        <v>375.73</v>
      </c>
      <c r="I604">
        <v>376.61</v>
      </c>
      <c r="J604">
        <v>375.78</v>
      </c>
    </row>
    <row r="605" spans="1:10" x14ac:dyDescent="0.3">
      <c r="A605">
        <v>2003</v>
      </c>
      <c r="B605">
        <v>8</v>
      </c>
      <c r="C605">
        <v>37848</v>
      </c>
      <c r="D605">
        <v>2003.6219000000001</v>
      </c>
      <c r="E605">
        <v>374.48</v>
      </c>
      <c r="F605">
        <v>375.9</v>
      </c>
      <c r="G605">
        <v>374.51</v>
      </c>
      <c r="H605">
        <v>375.92</v>
      </c>
      <c r="I605">
        <v>374.48</v>
      </c>
      <c r="J605">
        <v>375.9</v>
      </c>
    </row>
    <row r="606" spans="1:10" x14ac:dyDescent="0.3">
      <c r="A606">
        <v>2003</v>
      </c>
      <c r="B606">
        <v>9</v>
      </c>
      <c r="C606">
        <v>37879</v>
      </c>
      <c r="D606">
        <v>2003.7067999999999</v>
      </c>
      <c r="E606">
        <v>372.98</v>
      </c>
      <c r="F606">
        <v>376.3</v>
      </c>
      <c r="G606">
        <v>372.79</v>
      </c>
      <c r="H606">
        <v>376.11</v>
      </c>
      <c r="I606">
        <v>372.98</v>
      </c>
      <c r="J606">
        <v>376.3</v>
      </c>
    </row>
    <row r="607" spans="1:10" x14ac:dyDescent="0.3">
      <c r="A607">
        <v>2003</v>
      </c>
      <c r="B607">
        <v>10</v>
      </c>
      <c r="C607">
        <v>37909</v>
      </c>
      <c r="D607">
        <v>2003.789</v>
      </c>
      <c r="E607">
        <v>373</v>
      </c>
      <c r="F607">
        <v>376.47</v>
      </c>
      <c r="G607">
        <v>372.81</v>
      </c>
      <c r="H607">
        <v>376.28</v>
      </c>
      <c r="I607">
        <v>373</v>
      </c>
      <c r="J607">
        <v>376.47</v>
      </c>
    </row>
    <row r="608" spans="1:10" x14ac:dyDescent="0.3">
      <c r="A608">
        <v>2003</v>
      </c>
      <c r="B608">
        <v>11</v>
      </c>
      <c r="C608">
        <v>37940</v>
      </c>
      <c r="D608">
        <v>2003.874</v>
      </c>
      <c r="E608">
        <v>374.34</v>
      </c>
      <c r="F608">
        <v>376.54</v>
      </c>
      <c r="G608">
        <v>374.24</v>
      </c>
      <c r="H608">
        <v>376.44</v>
      </c>
      <c r="I608">
        <v>374.34</v>
      </c>
      <c r="J608">
        <v>376.54</v>
      </c>
    </row>
    <row r="609" spans="1:10" x14ac:dyDescent="0.3">
      <c r="A609">
        <v>2003</v>
      </c>
      <c r="B609">
        <v>12</v>
      </c>
      <c r="C609">
        <v>37970</v>
      </c>
      <c r="D609">
        <v>2003.9562000000001</v>
      </c>
      <c r="E609">
        <v>375.69</v>
      </c>
      <c r="F609">
        <v>376.6</v>
      </c>
      <c r="G609">
        <v>375.67</v>
      </c>
      <c r="H609">
        <v>376.58</v>
      </c>
      <c r="I609">
        <v>375.69</v>
      </c>
      <c r="J609">
        <v>376.6</v>
      </c>
    </row>
    <row r="610" spans="1:10" x14ac:dyDescent="0.3">
      <c r="A610">
        <v>2004</v>
      </c>
      <c r="B610">
        <v>1</v>
      </c>
      <c r="C610">
        <v>38001</v>
      </c>
      <c r="D610">
        <v>2004.0409999999999</v>
      </c>
      <c r="E610">
        <v>376.79</v>
      </c>
      <c r="F610">
        <v>376.77</v>
      </c>
      <c r="G610">
        <v>376.74</v>
      </c>
      <c r="H610">
        <v>376.72</v>
      </c>
      <c r="I610">
        <v>376.79</v>
      </c>
      <c r="J610">
        <v>376.77</v>
      </c>
    </row>
    <row r="611" spans="1:10" x14ac:dyDescent="0.3">
      <c r="A611">
        <v>2004</v>
      </c>
      <c r="B611">
        <v>2</v>
      </c>
      <c r="C611">
        <v>38032</v>
      </c>
      <c r="D611">
        <v>2004.1257000000001</v>
      </c>
      <c r="E611">
        <v>377.36</v>
      </c>
      <c r="F611">
        <v>376.66</v>
      </c>
      <c r="G611">
        <v>377.56</v>
      </c>
      <c r="H611">
        <v>376.85</v>
      </c>
      <c r="I611">
        <v>377.36</v>
      </c>
      <c r="J611">
        <v>376.66</v>
      </c>
    </row>
    <row r="612" spans="1:10" x14ac:dyDescent="0.3">
      <c r="A612">
        <v>2004</v>
      </c>
      <c r="B612">
        <v>3</v>
      </c>
      <c r="C612">
        <v>38061</v>
      </c>
      <c r="D612">
        <v>2004.2049</v>
      </c>
      <c r="E612">
        <v>378.4</v>
      </c>
      <c r="F612">
        <v>376.88</v>
      </c>
      <c r="G612">
        <v>378.49</v>
      </c>
      <c r="H612">
        <v>376.97</v>
      </c>
      <c r="I612">
        <v>378.4</v>
      </c>
      <c r="J612">
        <v>376.88</v>
      </c>
    </row>
    <row r="613" spans="1:10" x14ac:dyDescent="0.3">
      <c r="A613">
        <v>2004</v>
      </c>
      <c r="B613">
        <v>4</v>
      </c>
      <c r="C613">
        <v>38092</v>
      </c>
      <c r="D613">
        <v>2004.2896000000001</v>
      </c>
      <c r="E613">
        <v>380.5</v>
      </c>
      <c r="F613">
        <v>377.8</v>
      </c>
      <c r="G613">
        <v>379.79</v>
      </c>
      <c r="H613">
        <v>377.08</v>
      </c>
      <c r="I613">
        <v>380.5</v>
      </c>
      <c r="J613">
        <v>377.8</v>
      </c>
    </row>
    <row r="614" spans="1:10" x14ac:dyDescent="0.3">
      <c r="A614">
        <v>2004</v>
      </c>
      <c r="B614">
        <v>5</v>
      </c>
      <c r="C614">
        <v>38122</v>
      </c>
      <c r="D614">
        <v>2004.3715999999999</v>
      </c>
      <c r="E614">
        <v>380.61</v>
      </c>
      <c r="F614">
        <v>377.38</v>
      </c>
      <c r="G614">
        <v>380.42</v>
      </c>
      <c r="H614">
        <v>377.19</v>
      </c>
      <c r="I614">
        <v>380.61</v>
      </c>
      <c r="J614">
        <v>377.38</v>
      </c>
    </row>
    <row r="615" spans="1:10" x14ac:dyDescent="0.3">
      <c r="A615">
        <v>2004</v>
      </c>
      <c r="B615">
        <v>6</v>
      </c>
      <c r="C615">
        <v>38153</v>
      </c>
      <c r="D615">
        <v>2004.4563000000001</v>
      </c>
      <c r="E615">
        <v>379.55</v>
      </c>
      <c r="F615">
        <v>377.11</v>
      </c>
      <c r="G615">
        <v>379.75</v>
      </c>
      <c r="H615">
        <v>377.3</v>
      </c>
      <c r="I615">
        <v>379.55</v>
      </c>
      <c r="J615">
        <v>377.11</v>
      </c>
    </row>
    <row r="616" spans="1:10" x14ac:dyDescent="0.3">
      <c r="A616">
        <v>2004</v>
      </c>
      <c r="B616">
        <v>7</v>
      </c>
      <c r="C616">
        <v>38183</v>
      </c>
      <c r="D616">
        <v>2004.5382999999999</v>
      </c>
      <c r="E616">
        <v>377.77</v>
      </c>
      <c r="F616">
        <v>376.97</v>
      </c>
      <c r="G616">
        <v>378.22</v>
      </c>
      <c r="H616">
        <v>377.42</v>
      </c>
      <c r="I616">
        <v>377.77</v>
      </c>
      <c r="J616">
        <v>376.97</v>
      </c>
    </row>
    <row r="617" spans="1:10" x14ac:dyDescent="0.3">
      <c r="A617">
        <v>2004</v>
      </c>
      <c r="B617">
        <v>8</v>
      </c>
      <c r="C617">
        <v>38214</v>
      </c>
      <c r="D617">
        <v>2004.623</v>
      </c>
      <c r="E617">
        <v>375.84</v>
      </c>
      <c r="F617">
        <v>377.29</v>
      </c>
      <c r="G617">
        <v>376.11</v>
      </c>
      <c r="H617">
        <v>377.56</v>
      </c>
      <c r="I617">
        <v>375.84</v>
      </c>
      <c r="J617">
        <v>377.29</v>
      </c>
    </row>
    <row r="618" spans="1:10" x14ac:dyDescent="0.3">
      <c r="A618">
        <v>2004</v>
      </c>
      <c r="B618">
        <v>9</v>
      </c>
      <c r="C618">
        <v>38245</v>
      </c>
      <c r="D618">
        <v>2004.7076999999999</v>
      </c>
      <c r="E618">
        <v>374.05</v>
      </c>
      <c r="F618">
        <v>377.38</v>
      </c>
      <c r="G618">
        <v>374.37</v>
      </c>
      <c r="H618">
        <v>377.71</v>
      </c>
      <c r="I618">
        <v>374.05</v>
      </c>
      <c r="J618">
        <v>377.38</v>
      </c>
    </row>
    <row r="619" spans="1:10" x14ac:dyDescent="0.3">
      <c r="A619">
        <v>2004</v>
      </c>
      <c r="B619">
        <v>10</v>
      </c>
      <c r="C619">
        <v>38275</v>
      </c>
      <c r="D619">
        <v>2004.7896000000001</v>
      </c>
      <c r="E619">
        <v>374.22</v>
      </c>
      <c r="F619">
        <v>377.7</v>
      </c>
      <c r="G619">
        <v>374.4</v>
      </c>
      <c r="H619">
        <v>377.87</v>
      </c>
      <c r="I619">
        <v>374.22</v>
      </c>
      <c r="J619">
        <v>377.7</v>
      </c>
    </row>
    <row r="620" spans="1:10" x14ac:dyDescent="0.3">
      <c r="A620">
        <v>2004</v>
      </c>
      <c r="B620">
        <v>11</v>
      </c>
      <c r="C620">
        <v>38306</v>
      </c>
      <c r="D620">
        <v>2004.8742999999999</v>
      </c>
      <c r="E620">
        <v>375.84</v>
      </c>
      <c r="F620">
        <v>378.04</v>
      </c>
      <c r="G620">
        <v>375.86</v>
      </c>
      <c r="H620">
        <v>378.06</v>
      </c>
      <c r="I620">
        <v>375.84</v>
      </c>
      <c r="J620">
        <v>378.04</v>
      </c>
    </row>
    <row r="621" spans="1:10" x14ac:dyDescent="0.3">
      <c r="A621">
        <v>2004</v>
      </c>
      <c r="B621">
        <v>12</v>
      </c>
      <c r="C621">
        <v>38336</v>
      </c>
      <c r="D621">
        <v>2004.9563000000001</v>
      </c>
      <c r="E621">
        <v>377.45</v>
      </c>
      <c r="F621">
        <v>378.36</v>
      </c>
      <c r="G621">
        <v>377.34</v>
      </c>
      <c r="H621">
        <v>378.25</v>
      </c>
      <c r="I621">
        <v>377.45</v>
      </c>
      <c r="J621">
        <v>378.36</v>
      </c>
    </row>
    <row r="622" spans="1:10" x14ac:dyDescent="0.3">
      <c r="A622">
        <v>2005</v>
      </c>
      <c r="B622">
        <v>1</v>
      </c>
      <c r="C622">
        <v>38367</v>
      </c>
      <c r="D622">
        <v>2005.0410999999999</v>
      </c>
      <c r="E622">
        <v>378.34</v>
      </c>
      <c r="F622">
        <v>378.32</v>
      </c>
      <c r="G622">
        <v>378.48</v>
      </c>
      <c r="H622">
        <v>378.46</v>
      </c>
      <c r="I622">
        <v>378.34</v>
      </c>
      <c r="J622">
        <v>378.32</v>
      </c>
    </row>
    <row r="623" spans="1:10" x14ac:dyDescent="0.3">
      <c r="A623">
        <v>2005</v>
      </c>
      <c r="B623">
        <v>2</v>
      </c>
      <c r="C623">
        <v>38398</v>
      </c>
      <c r="D623">
        <v>2005.126</v>
      </c>
      <c r="E623">
        <v>379.66</v>
      </c>
      <c r="F623">
        <v>378.95</v>
      </c>
      <c r="G623">
        <v>379.39</v>
      </c>
      <c r="H623">
        <v>378.68</v>
      </c>
      <c r="I623">
        <v>379.66</v>
      </c>
      <c r="J623">
        <v>378.95</v>
      </c>
    </row>
    <row r="624" spans="1:10" x14ac:dyDescent="0.3">
      <c r="A624">
        <v>2005</v>
      </c>
      <c r="B624">
        <v>3</v>
      </c>
      <c r="C624">
        <v>38426</v>
      </c>
      <c r="D624">
        <v>2005.2027</v>
      </c>
      <c r="E624">
        <v>380.29</v>
      </c>
      <c r="F624">
        <v>378.8</v>
      </c>
      <c r="G624">
        <v>380.37</v>
      </c>
      <c r="H624">
        <v>378.88</v>
      </c>
      <c r="I624">
        <v>380.29</v>
      </c>
      <c r="J624">
        <v>378.8</v>
      </c>
    </row>
    <row r="625" spans="1:10" x14ac:dyDescent="0.3">
      <c r="A625">
        <v>2005</v>
      </c>
      <c r="B625">
        <v>4</v>
      </c>
      <c r="C625">
        <v>38457</v>
      </c>
      <c r="D625">
        <v>2005.2877000000001</v>
      </c>
      <c r="E625">
        <v>382.06</v>
      </c>
      <c r="F625">
        <v>379.37</v>
      </c>
      <c r="G625">
        <v>381.79</v>
      </c>
      <c r="H625">
        <v>379.1</v>
      </c>
      <c r="I625">
        <v>382.06</v>
      </c>
      <c r="J625">
        <v>379.37</v>
      </c>
    </row>
    <row r="626" spans="1:10" x14ac:dyDescent="0.3">
      <c r="A626">
        <v>2005</v>
      </c>
      <c r="B626">
        <v>5</v>
      </c>
      <c r="C626">
        <v>38487</v>
      </c>
      <c r="D626">
        <v>2005.3698999999999</v>
      </c>
      <c r="E626">
        <v>382.25</v>
      </c>
      <c r="F626">
        <v>379.01</v>
      </c>
      <c r="G626">
        <v>382.55</v>
      </c>
      <c r="H626">
        <v>379.31</v>
      </c>
      <c r="I626">
        <v>382.25</v>
      </c>
      <c r="J626">
        <v>379.01</v>
      </c>
    </row>
    <row r="627" spans="1:10" x14ac:dyDescent="0.3">
      <c r="A627">
        <v>2005</v>
      </c>
      <c r="B627">
        <v>6</v>
      </c>
      <c r="C627">
        <v>38518</v>
      </c>
      <c r="D627">
        <v>2005.4548</v>
      </c>
      <c r="E627">
        <v>382.08</v>
      </c>
      <c r="F627">
        <v>379.61</v>
      </c>
      <c r="G627">
        <v>382</v>
      </c>
      <c r="H627">
        <v>379.53</v>
      </c>
      <c r="I627">
        <v>382.08</v>
      </c>
      <c r="J627">
        <v>379.61</v>
      </c>
    </row>
    <row r="628" spans="1:10" x14ac:dyDescent="0.3">
      <c r="A628">
        <v>2005</v>
      </c>
      <c r="B628">
        <v>7</v>
      </c>
      <c r="C628">
        <v>38548</v>
      </c>
      <c r="D628">
        <v>2005.537</v>
      </c>
      <c r="E628">
        <v>380.65</v>
      </c>
      <c r="F628">
        <v>379.82</v>
      </c>
      <c r="G628">
        <v>380.58</v>
      </c>
      <c r="H628">
        <v>379.74</v>
      </c>
      <c r="I628">
        <v>380.65</v>
      </c>
      <c r="J628">
        <v>379.82</v>
      </c>
    </row>
    <row r="629" spans="1:10" x14ac:dyDescent="0.3">
      <c r="A629">
        <v>2005</v>
      </c>
      <c r="B629">
        <v>8</v>
      </c>
      <c r="C629">
        <v>38579</v>
      </c>
      <c r="D629">
        <v>2005.6219000000001</v>
      </c>
      <c r="E629">
        <v>378.67</v>
      </c>
      <c r="F629">
        <v>380.1</v>
      </c>
      <c r="G629">
        <v>378.53</v>
      </c>
      <c r="H629">
        <v>379.96</v>
      </c>
      <c r="I629">
        <v>378.67</v>
      </c>
      <c r="J629">
        <v>380.1</v>
      </c>
    </row>
    <row r="630" spans="1:10" x14ac:dyDescent="0.3">
      <c r="A630">
        <v>2005</v>
      </c>
      <c r="B630">
        <v>9</v>
      </c>
      <c r="C630">
        <v>38610</v>
      </c>
      <c r="D630">
        <v>2005.7067999999999</v>
      </c>
      <c r="E630">
        <v>376.43</v>
      </c>
      <c r="F630">
        <v>379.77</v>
      </c>
      <c r="G630">
        <v>376.83</v>
      </c>
      <c r="H630">
        <v>380.17</v>
      </c>
      <c r="I630">
        <v>376.43</v>
      </c>
      <c r="J630">
        <v>379.77</v>
      </c>
    </row>
    <row r="631" spans="1:10" x14ac:dyDescent="0.3">
      <c r="A631">
        <v>2005</v>
      </c>
      <c r="B631">
        <v>10</v>
      </c>
      <c r="C631">
        <v>38640</v>
      </c>
      <c r="D631">
        <v>2005.789</v>
      </c>
      <c r="E631">
        <v>376.81</v>
      </c>
      <c r="F631">
        <v>380.3</v>
      </c>
      <c r="G631">
        <v>376.87</v>
      </c>
      <c r="H631">
        <v>380.36</v>
      </c>
      <c r="I631">
        <v>376.81</v>
      </c>
      <c r="J631">
        <v>380.3</v>
      </c>
    </row>
    <row r="632" spans="1:10" x14ac:dyDescent="0.3">
      <c r="A632">
        <v>2005</v>
      </c>
      <c r="B632">
        <v>11</v>
      </c>
      <c r="C632">
        <v>38671</v>
      </c>
      <c r="D632">
        <v>2005.874</v>
      </c>
      <c r="E632">
        <v>378.31</v>
      </c>
      <c r="F632">
        <v>380.53</v>
      </c>
      <c r="G632">
        <v>378.35</v>
      </c>
      <c r="H632">
        <v>380.56</v>
      </c>
      <c r="I632">
        <v>378.31</v>
      </c>
      <c r="J632">
        <v>380.53</v>
      </c>
    </row>
    <row r="633" spans="1:10" x14ac:dyDescent="0.3">
      <c r="A633">
        <v>2005</v>
      </c>
      <c r="B633">
        <v>12</v>
      </c>
      <c r="C633">
        <v>38701</v>
      </c>
      <c r="D633">
        <v>2005.9562000000001</v>
      </c>
      <c r="E633">
        <v>379.96</v>
      </c>
      <c r="F633">
        <v>380.88</v>
      </c>
      <c r="G633">
        <v>379.83</v>
      </c>
      <c r="H633">
        <v>380.75</v>
      </c>
      <c r="I633">
        <v>379.96</v>
      </c>
      <c r="J633">
        <v>380.88</v>
      </c>
    </row>
    <row r="634" spans="1:10" x14ac:dyDescent="0.3">
      <c r="A634">
        <v>2006</v>
      </c>
      <c r="B634">
        <v>1</v>
      </c>
      <c r="C634">
        <v>38732</v>
      </c>
      <c r="D634">
        <v>2006.0410999999999</v>
      </c>
      <c r="E634">
        <v>381.37</v>
      </c>
      <c r="F634">
        <v>381.35</v>
      </c>
      <c r="G634">
        <v>380.95</v>
      </c>
      <c r="H634">
        <v>380.93</v>
      </c>
      <c r="I634">
        <v>381.37</v>
      </c>
      <c r="J634">
        <v>381.35</v>
      </c>
    </row>
    <row r="635" spans="1:10" x14ac:dyDescent="0.3">
      <c r="A635">
        <v>2006</v>
      </c>
      <c r="B635">
        <v>2</v>
      </c>
      <c r="C635">
        <v>38763</v>
      </c>
      <c r="D635">
        <v>2006.126</v>
      </c>
      <c r="E635">
        <v>382.02</v>
      </c>
      <c r="F635">
        <v>381.3</v>
      </c>
      <c r="G635">
        <v>381.81</v>
      </c>
      <c r="H635">
        <v>381.1</v>
      </c>
      <c r="I635">
        <v>382.02</v>
      </c>
      <c r="J635">
        <v>381.3</v>
      </c>
    </row>
    <row r="636" spans="1:10" x14ac:dyDescent="0.3">
      <c r="A636">
        <v>2006</v>
      </c>
      <c r="B636">
        <v>3</v>
      </c>
      <c r="C636">
        <v>38791</v>
      </c>
      <c r="D636">
        <v>2006.2027</v>
      </c>
      <c r="E636">
        <v>382.57</v>
      </c>
      <c r="F636">
        <v>381.06</v>
      </c>
      <c r="G636">
        <v>382.75</v>
      </c>
      <c r="H636">
        <v>381.24</v>
      </c>
      <c r="I636">
        <v>382.57</v>
      </c>
      <c r="J636">
        <v>381.06</v>
      </c>
    </row>
    <row r="637" spans="1:10" x14ac:dyDescent="0.3">
      <c r="A637">
        <v>2006</v>
      </c>
      <c r="B637">
        <v>4</v>
      </c>
      <c r="C637">
        <v>38822</v>
      </c>
      <c r="D637">
        <v>2006.2877000000001</v>
      </c>
      <c r="E637">
        <v>384.37</v>
      </c>
      <c r="F637">
        <v>381.67</v>
      </c>
      <c r="G637">
        <v>384.09</v>
      </c>
      <c r="H637">
        <v>381.4</v>
      </c>
      <c r="I637">
        <v>384.37</v>
      </c>
      <c r="J637">
        <v>381.67</v>
      </c>
    </row>
    <row r="638" spans="1:10" x14ac:dyDescent="0.3">
      <c r="A638">
        <v>2006</v>
      </c>
      <c r="B638">
        <v>5</v>
      </c>
      <c r="C638">
        <v>38852</v>
      </c>
      <c r="D638">
        <v>2006.3698999999999</v>
      </c>
      <c r="E638">
        <v>384.93</v>
      </c>
      <c r="F638">
        <v>381.68</v>
      </c>
      <c r="G638">
        <v>384.79</v>
      </c>
      <c r="H638">
        <v>381.54</v>
      </c>
      <c r="I638">
        <v>384.93</v>
      </c>
      <c r="J638">
        <v>381.68</v>
      </c>
    </row>
    <row r="639" spans="1:10" x14ac:dyDescent="0.3">
      <c r="A639">
        <v>2006</v>
      </c>
      <c r="B639">
        <v>6</v>
      </c>
      <c r="C639">
        <v>38883</v>
      </c>
      <c r="D639">
        <v>2006.4548</v>
      </c>
      <c r="E639">
        <v>384.03</v>
      </c>
      <c r="F639">
        <v>381.55</v>
      </c>
      <c r="G639">
        <v>384.16</v>
      </c>
      <c r="H639">
        <v>381.68</v>
      </c>
      <c r="I639">
        <v>384.03</v>
      </c>
      <c r="J639">
        <v>381.55</v>
      </c>
    </row>
    <row r="640" spans="1:10" x14ac:dyDescent="0.3">
      <c r="A640">
        <v>2006</v>
      </c>
      <c r="B640">
        <v>7</v>
      </c>
      <c r="C640">
        <v>38913</v>
      </c>
      <c r="D640">
        <v>2006.537</v>
      </c>
      <c r="E640">
        <v>382.28</v>
      </c>
      <c r="F640">
        <v>381.45</v>
      </c>
      <c r="G640">
        <v>382.65</v>
      </c>
      <c r="H640">
        <v>381.82</v>
      </c>
      <c r="I640">
        <v>382.28</v>
      </c>
      <c r="J640">
        <v>381.45</v>
      </c>
    </row>
    <row r="641" spans="1:10" x14ac:dyDescent="0.3">
      <c r="A641">
        <v>2006</v>
      </c>
      <c r="B641">
        <v>8</v>
      </c>
      <c r="C641">
        <v>38944</v>
      </c>
      <c r="D641">
        <v>2006.6219000000001</v>
      </c>
      <c r="E641">
        <v>380.51</v>
      </c>
      <c r="F641">
        <v>381.93</v>
      </c>
      <c r="G641">
        <v>380.53</v>
      </c>
      <c r="H641">
        <v>381.96</v>
      </c>
      <c r="I641">
        <v>380.51</v>
      </c>
      <c r="J641">
        <v>381.93</v>
      </c>
    </row>
    <row r="642" spans="1:10" x14ac:dyDescent="0.3">
      <c r="A642">
        <v>2006</v>
      </c>
      <c r="B642">
        <v>9</v>
      </c>
      <c r="C642">
        <v>38975</v>
      </c>
      <c r="D642">
        <v>2006.7067999999999</v>
      </c>
      <c r="E642">
        <v>378.82</v>
      </c>
      <c r="F642">
        <v>382.17</v>
      </c>
      <c r="G642">
        <v>378.76</v>
      </c>
      <c r="H642">
        <v>382.11</v>
      </c>
      <c r="I642">
        <v>378.82</v>
      </c>
      <c r="J642">
        <v>382.17</v>
      </c>
    </row>
    <row r="643" spans="1:10" x14ac:dyDescent="0.3">
      <c r="A643">
        <v>2006</v>
      </c>
      <c r="B643">
        <v>10</v>
      </c>
      <c r="C643">
        <v>39005</v>
      </c>
      <c r="D643">
        <v>2006.789</v>
      </c>
      <c r="E643">
        <v>379.07</v>
      </c>
      <c r="F643">
        <v>382.57</v>
      </c>
      <c r="G643">
        <v>378.75</v>
      </c>
      <c r="H643">
        <v>382.25</v>
      </c>
      <c r="I643">
        <v>379.07</v>
      </c>
      <c r="J643">
        <v>382.57</v>
      </c>
    </row>
    <row r="644" spans="1:10" x14ac:dyDescent="0.3">
      <c r="A644">
        <v>2006</v>
      </c>
      <c r="B644">
        <v>11</v>
      </c>
      <c r="C644">
        <v>39036</v>
      </c>
      <c r="D644">
        <v>2006.874</v>
      </c>
      <c r="E644">
        <v>380.16</v>
      </c>
      <c r="F644">
        <v>382.37</v>
      </c>
      <c r="G644">
        <v>380.19</v>
      </c>
      <c r="H644">
        <v>382.4</v>
      </c>
      <c r="I644">
        <v>380.16</v>
      </c>
      <c r="J644">
        <v>382.37</v>
      </c>
    </row>
    <row r="645" spans="1:10" x14ac:dyDescent="0.3">
      <c r="A645">
        <v>2006</v>
      </c>
      <c r="B645">
        <v>12</v>
      </c>
      <c r="C645">
        <v>39066</v>
      </c>
      <c r="D645">
        <v>2006.9562000000001</v>
      </c>
      <c r="E645">
        <v>381.62</v>
      </c>
      <c r="F645">
        <v>382.54</v>
      </c>
      <c r="G645">
        <v>381.62</v>
      </c>
      <c r="H645">
        <v>382.55</v>
      </c>
      <c r="I645">
        <v>381.62</v>
      </c>
      <c r="J645">
        <v>382.54</v>
      </c>
    </row>
    <row r="646" spans="1:10" x14ac:dyDescent="0.3">
      <c r="A646">
        <v>2007</v>
      </c>
      <c r="B646">
        <v>1</v>
      </c>
      <c r="C646">
        <v>39097</v>
      </c>
      <c r="D646">
        <v>2007.0410999999999</v>
      </c>
      <c r="E646">
        <v>382.49</v>
      </c>
      <c r="F646">
        <v>382.47</v>
      </c>
      <c r="G646">
        <v>382.71</v>
      </c>
      <c r="H646">
        <v>382.7</v>
      </c>
      <c r="I646">
        <v>382.49</v>
      </c>
      <c r="J646">
        <v>382.47</v>
      </c>
    </row>
    <row r="647" spans="1:10" x14ac:dyDescent="0.3">
      <c r="A647">
        <v>2007</v>
      </c>
      <c r="B647">
        <v>2</v>
      </c>
      <c r="C647">
        <v>39128</v>
      </c>
      <c r="D647">
        <v>2007.126</v>
      </c>
      <c r="E647">
        <v>383.7</v>
      </c>
      <c r="F647">
        <v>382.99</v>
      </c>
      <c r="G647">
        <v>383.57</v>
      </c>
      <c r="H647">
        <v>382.85</v>
      </c>
      <c r="I647">
        <v>383.7</v>
      </c>
      <c r="J647">
        <v>382.99</v>
      </c>
    </row>
    <row r="648" spans="1:10" x14ac:dyDescent="0.3">
      <c r="A648">
        <v>2007</v>
      </c>
      <c r="B648">
        <v>3</v>
      </c>
      <c r="C648">
        <v>39156</v>
      </c>
      <c r="D648">
        <v>2007.2027</v>
      </c>
      <c r="E648">
        <v>384.34</v>
      </c>
      <c r="F648">
        <v>382.83</v>
      </c>
      <c r="G648">
        <v>384.5</v>
      </c>
      <c r="H648">
        <v>383</v>
      </c>
      <c r="I648">
        <v>384.34</v>
      </c>
      <c r="J648">
        <v>382.83</v>
      </c>
    </row>
    <row r="649" spans="1:10" x14ac:dyDescent="0.3">
      <c r="A649">
        <v>2007</v>
      </c>
      <c r="B649">
        <v>4</v>
      </c>
      <c r="C649">
        <v>39187</v>
      </c>
      <c r="D649">
        <v>2007.2877000000001</v>
      </c>
      <c r="E649">
        <v>386.24</v>
      </c>
      <c r="F649">
        <v>383.54</v>
      </c>
      <c r="G649">
        <v>385.86</v>
      </c>
      <c r="H649">
        <v>383.16</v>
      </c>
      <c r="I649">
        <v>386.24</v>
      </c>
      <c r="J649">
        <v>383.54</v>
      </c>
    </row>
    <row r="650" spans="1:10" x14ac:dyDescent="0.3">
      <c r="A650">
        <v>2007</v>
      </c>
      <c r="B650">
        <v>5</v>
      </c>
      <c r="C650">
        <v>39217</v>
      </c>
      <c r="D650">
        <v>2007.3698999999999</v>
      </c>
      <c r="E650">
        <v>386.42</v>
      </c>
      <c r="F650">
        <v>383.16</v>
      </c>
      <c r="G650">
        <v>386.57</v>
      </c>
      <c r="H650">
        <v>383.31</v>
      </c>
      <c r="I650">
        <v>386.42</v>
      </c>
      <c r="J650">
        <v>383.16</v>
      </c>
    </row>
    <row r="651" spans="1:10" x14ac:dyDescent="0.3">
      <c r="A651">
        <v>2007</v>
      </c>
      <c r="B651">
        <v>6</v>
      </c>
      <c r="C651">
        <v>39248</v>
      </c>
      <c r="D651">
        <v>2007.4548</v>
      </c>
      <c r="E651">
        <v>385.87</v>
      </c>
      <c r="F651">
        <v>383.38</v>
      </c>
      <c r="G651">
        <v>385.97</v>
      </c>
      <c r="H651">
        <v>383.48</v>
      </c>
      <c r="I651">
        <v>385.87</v>
      </c>
      <c r="J651">
        <v>383.38</v>
      </c>
    </row>
    <row r="652" spans="1:10" x14ac:dyDescent="0.3">
      <c r="A652">
        <v>2007</v>
      </c>
      <c r="B652">
        <v>7</v>
      </c>
      <c r="C652">
        <v>39278</v>
      </c>
      <c r="D652">
        <v>2007.537</v>
      </c>
      <c r="E652">
        <v>384.43</v>
      </c>
      <c r="F652">
        <v>383.6</v>
      </c>
      <c r="G652">
        <v>384.48</v>
      </c>
      <c r="H652">
        <v>383.64</v>
      </c>
      <c r="I652">
        <v>384.43</v>
      </c>
      <c r="J652">
        <v>383.6</v>
      </c>
    </row>
    <row r="653" spans="1:10" x14ac:dyDescent="0.3">
      <c r="A653">
        <v>2007</v>
      </c>
      <c r="B653">
        <v>8</v>
      </c>
      <c r="C653">
        <v>39309</v>
      </c>
      <c r="D653">
        <v>2007.6219000000001</v>
      </c>
      <c r="E653">
        <v>381.84</v>
      </c>
      <c r="F653">
        <v>383.27</v>
      </c>
      <c r="G653">
        <v>382.37</v>
      </c>
      <c r="H653">
        <v>383.81</v>
      </c>
      <c r="I653">
        <v>381.84</v>
      </c>
      <c r="J653">
        <v>383.27</v>
      </c>
    </row>
    <row r="654" spans="1:10" x14ac:dyDescent="0.3">
      <c r="A654">
        <v>2007</v>
      </c>
      <c r="B654">
        <v>9</v>
      </c>
      <c r="C654">
        <v>39340</v>
      </c>
      <c r="D654">
        <v>2007.7067999999999</v>
      </c>
      <c r="E654">
        <v>380.87</v>
      </c>
      <c r="F654">
        <v>384.23</v>
      </c>
      <c r="G654">
        <v>380.62</v>
      </c>
      <c r="H654">
        <v>383.98</v>
      </c>
      <c r="I654">
        <v>380.87</v>
      </c>
      <c r="J654">
        <v>384.23</v>
      </c>
    </row>
    <row r="655" spans="1:10" x14ac:dyDescent="0.3">
      <c r="A655">
        <v>2007</v>
      </c>
      <c r="B655">
        <v>10</v>
      </c>
      <c r="C655">
        <v>39370</v>
      </c>
      <c r="D655">
        <v>2007.789</v>
      </c>
      <c r="E655">
        <v>380.87</v>
      </c>
      <c r="F655">
        <v>384.38</v>
      </c>
      <c r="G655">
        <v>380.63</v>
      </c>
      <c r="H655">
        <v>384.14</v>
      </c>
      <c r="I655">
        <v>380.87</v>
      </c>
      <c r="J655">
        <v>384.38</v>
      </c>
    </row>
    <row r="656" spans="1:10" x14ac:dyDescent="0.3">
      <c r="A656">
        <v>2007</v>
      </c>
      <c r="B656">
        <v>11</v>
      </c>
      <c r="C656">
        <v>39401</v>
      </c>
      <c r="D656">
        <v>2007.874</v>
      </c>
      <c r="E656">
        <v>382.36</v>
      </c>
      <c r="F656">
        <v>384.58</v>
      </c>
      <c r="G656">
        <v>382.07</v>
      </c>
      <c r="H656">
        <v>384.3</v>
      </c>
      <c r="I656">
        <v>382.36</v>
      </c>
      <c r="J656">
        <v>384.58</v>
      </c>
    </row>
    <row r="657" spans="1:10" x14ac:dyDescent="0.3">
      <c r="A657">
        <v>2007</v>
      </c>
      <c r="B657">
        <v>12</v>
      </c>
      <c r="C657">
        <v>39431</v>
      </c>
      <c r="D657">
        <v>2007.9562000000001</v>
      </c>
      <c r="E657">
        <v>383.61</v>
      </c>
      <c r="F657">
        <v>384.54</v>
      </c>
      <c r="G657">
        <v>383.52</v>
      </c>
      <c r="H657">
        <v>384.45</v>
      </c>
      <c r="I657">
        <v>383.61</v>
      </c>
      <c r="J657">
        <v>384.54</v>
      </c>
    </row>
    <row r="658" spans="1:10" x14ac:dyDescent="0.3">
      <c r="A658">
        <v>2008</v>
      </c>
      <c r="B658">
        <v>1</v>
      </c>
      <c r="C658">
        <v>39462</v>
      </c>
      <c r="D658">
        <v>2008.0409999999999</v>
      </c>
      <c r="E658">
        <v>385.07</v>
      </c>
      <c r="F658">
        <v>385.05</v>
      </c>
      <c r="G658">
        <v>384.61</v>
      </c>
      <c r="H658">
        <v>384.59</v>
      </c>
      <c r="I658">
        <v>385.07</v>
      </c>
      <c r="J658">
        <v>385.05</v>
      </c>
    </row>
    <row r="659" spans="1:10" x14ac:dyDescent="0.3">
      <c r="A659">
        <v>2008</v>
      </c>
      <c r="B659">
        <v>2</v>
      </c>
      <c r="C659">
        <v>39493</v>
      </c>
      <c r="D659">
        <v>2008.1257000000001</v>
      </c>
      <c r="E659">
        <v>385.85</v>
      </c>
      <c r="F659">
        <v>385.13</v>
      </c>
      <c r="G659">
        <v>385.45</v>
      </c>
      <c r="H659">
        <v>384.73</v>
      </c>
      <c r="I659">
        <v>385.85</v>
      </c>
      <c r="J659">
        <v>385.13</v>
      </c>
    </row>
    <row r="660" spans="1:10" x14ac:dyDescent="0.3">
      <c r="A660">
        <v>2008</v>
      </c>
      <c r="B660">
        <v>3</v>
      </c>
      <c r="C660">
        <v>39522</v>
      </c>
      <c r="D660">
        <v>2008.2049</v>
      </c>
      <c r="E660">
        <v>385.84</v>
      </c>
      <c r="F660">
        <v>384.3</v>
      </c>
      <c r="G660">
        <v>386.41</v>
      </c>
      <c r="H660">
        <v>384.87</v>
      </c>
      <c r="I660">
        <v>385.84</v>
      </c>
      <c r="J660">
        <v>384.3</v>
      </c>
    </row>
    <row r="661" spans="1:10" x14ac:dyDescent="0.3">
      <c r="A661">
        <v>2008</v>
      </c>
      <c r="B661">
        <v>4</v>
      </c>
      <c r="C661">
        <v>39553</v>
      </c>
      <c r="D661">
        <v>2008.2896000000001</v>
      </c>
      <c r="E661">
        <v>386.77</v>
      </c>
      <c r="F661">
        <v>384.03</v>
      </c>
      <c r="G661">
        <v>387.76</v>
      </c>
      <c r="H661">
        <v>385.02</v>
      </c>
      <c r="I661">
        <v>386.77</v>
      </c>
      <c r="J661">
        <v>384.03</v>
      </c>
    </row>
    <row r="662" spans="1:10" x14ac:dyDescent="0.3">
      <c r="A662">
        <v>2008</v>
      </c>
      <c r="B662">
        <v>5</v>
      </c>
      <c r="C662">
        <v>39583</v>
      </c>
      <c r="D662">
        <v>2008.3715999999999</v>
      </c>
      <c r="E662">
        <v>388.51</v>
      </c>
      <c r="F662">
        <v>385.25</v>
      </c>
      <c r="G662">
        <v>388.44</v>
      </c>
      <c r="H662">
        <v>385.18</v>
      </c>
      <c r="I662">
        <v>388.51</v>
      </c>
      <c r="J662">
        <v>385.25</v>
      </c>
    </row>
    <row r="663" spans="1:10" x14ac:dyDescent="0.3">
      <c r="A663">
        <v>2008</v>
      </c>
      <c r="B663">
        <v>6</v>
      </c>
      <c r="C663">
        <v>39614</v>
      </c>
      <c r="D663">
        <v>2008.4563000000001</v>
      </c>
      <c r="E663">
        <v>388.05</v>
      </c>
      <c r="F663">
        <v>385.57</v>
      </c>
      <c r="G663">
        <v>387.82</v>
      </c>
      <c r="H663">
        <v>385.35</v>
      </c>
      <c r="I663">
        <v>388.05</v>
      </c>
      <c r="J663">
        <v>385.57</v>
      </c>
    </row>
    <row r="664" spans="1:10" x14ac:dyDescent="0.3">
      <c r="A664">
        <v>2008</v>
      </c>
      <c r="B664">
        <v>7</v>
      </c>
      <c r="C664">
        <v>39644</v>
      </c>
      <c r="D664">
        <v>2008.5382999999999</v>
      </c>
      <c r="E664">
        <v>386.27</v>
      </c>
      <c r="F664">
        <v>385.46</v>
      </c>
      <c r="G664">
        <v>386.33</v>
      </c>
      <c r="H664">
        <v>385.52</v>
      </c>
      <c r="I664">
        <v>386.27</v>
      </c>
      <c r="J664">
        <v>385.46</v>
      </c>
    </row>
    <row r="665" spans="1:10" x14ac:dyDescent="0.3">
      <c r="A665">
        <v>2008</v>
      </c>
      <c r="B665">
        <v>8</v>
      </c>
      <c r="C665">
        <v>39675</v>
      </c>
      <c r="D665">
        <v>2008.623</v>
      </c>
      <c r="E665">
        <v>384.08</v>
      </c>
      <c r="F665">
        <v>385.55</v>
      </c>
      <c r="G665">
        <v>384.22</v>
      </c>
      <c r="H665">
        <v>385.69</v>
      </c>
      <c r="I665">
        <v>384.08</v>
      </c>
      <c r="J665">
        <v>385.55</v>
      </c>
    </row>
    <row r="666" spans="1:10" x14ac:dyDescent="0.3">
      <c r="A666">
        <v>2008</v>
      </c>
      <c r="B666">
        <v>9</v>
      </c>
      <c r="C666">
        <v>39706</v>
      </c>
      <c r="D666">
        <v>2008.7076999999999</v>
      </c>
      <c r="E666">
        <v>383.09</v>
      </c>
      <c r="F666">
        <v>386.47</v>
      </c>
      <c r="G666">
        <v>382.48</v>
      </c>
      <c r="H666">
        <v>385.86</v>
      </c>
      <c r="I666">
        <v>383.09</v>
      </c>
      <c r="J666">
        <v>386.47</v>
      </c>
    </row>
    <row r="667" spans="1:10" x14ac:dyDescent="0.3">
      <c r="A667">
        <v>2008</v>
      </c>
      <c r="B667">
        <v>10</v>
      </c>
      <c r="C667">
        <v>39736</v>
      </c>
      <c r="D667">
        <v>2008.7896000000001</v>
      </c>
      <c r="E667">
        <v>382.78</v>
      </c>
      <c r="F667">
        <v>386.3</v>
      </c>
      <c r="G667">
        <v>382.5</v>
      </c>
      <c r="H667">
        <v>386.02</v>
      </c>
      <c r="I667">
        <v>382.78</v>
      </c>
      <c r="J667">
        <v>386.3</v>
      </c>
    </row>
    <row r="668" spans="1:10" x14ac:dyDescent="0.3">
      <c r="A668">
        <v>2008</v>
      </c>
      <c r="B668">
        <v>11</v>
      </c>
      <c r="C668">
        <v>39767</v>
      </c>
      <c r="D668">
        <v>2008.8742999999999</v>
      </c>
      <c r="E668">
        <v>384.02</v>
      </c>
      <c r="F668">
        <v>386.24</v>
      </c>
      <c r="G668">
        <v>383.95</v>
      </c>
      <c r="H668">
        <v>386.17</v>
      </c>
      <c r="I668">
        <v>384.02</v>
      </c>
      <c r="J668">
        <v>386.24</v>
      </c>
    </row>
    <row r="669" spans="1:10" x14ac:dyDescent="0.3">
      <c r="A669">
        <v>2008</v>
      </c>
      <c r="B669">
        <v>12</v>
      </c>
      <c r="C669">
        <v>39797</v>
      </c>
      <c r="D669">
        <v>2008.9563000000001</v>
      </c>
      <c r="E669">
        <v>385.12</v>
      </c>
      <c r="F669">
        <v>386.04</v>
      </c>
      <c r="G669">
        <v>385.4</v>
      </c>
      <c r="H669">
        <v>386.32</v>
      </c>
      <c r="I669">
        <v>385.12</v>
      </c>
      <c r="J669">
        <v>386.04</v>
      </c>
    </row>
    <row r="670" spans="1:10" x14ac:dyDescent="0.3">
      <c r="A670">
        <v>2009</v>
      </c>
      <c r="B670">
        <v>1</v>
      </c>
      <c r="C670">
        <v>39828</v>
      </c>
      <c r="D670">
        <v>2009.0410999999999</v>
      </c>
      <c r="E670">
        <v>386.66</v>
      </c>
      <c r="F670">
        <v>386.64</v>
      </c>
      <c r="G670">
        <v>386.49</v>
      </c>
      <c r="H670">
        <v>386.48</v>
      </c>
      <c r="I670">
        <v>386.66</v>
      </c>
      <c r="J670">
        <v>386.64</v>
      </c>
    </row>
    <row r="671" spans="1:10" x14ac:dyDescent="0.3">
      <c r="A671">
        <v>2009</v>
      </c>
      <c r="B671">
        <v>2</v>
      </c>
      <c r="C671">
        <v>39859</v>
      </c>
      <c r="D671">
        <v>2009.126</v>
      </c>
      <c r="E671">
        <v>387.13</v>
      </c>
      <c r="F671">
        <v>386.41</v>
      </c>
      <c r="G671">
        <v>387.35</v>
      </c>
      <c r="H671">
        <v>386.63</v>
      </c>
      <c r="I671">
        <v>387.13</v>
      </c>
      <c r="J671">
        <v>386.41</v>
      </c>
    </row>
    <row r="672" spans="1:10" x14ac:dyDescent="0.3">
      <c r="A672">
        <v>2009</v>
      </c>
      <c r="B672">
        <v>3</v>
      </c>
      <c r="C672">
        <v>39887</v>
      </c>
      <c r="D672">
        <v>2009.2027</v>
      </c>
      <c r="E672">
        <v>388.52</v>
      </c>
      <c r="F672">
        <v>387</v>
      </c>
      <c r="G672">
        <v>388.29</v>
      </c>
      <c r="H672">
        <v>386.77</v>
      </c>
      <c r="I672">
        <v>388.52</v>
      </c>
      <c r="J672">
        <v>387</v>
      </c>
    </row>
    <row r="673" spans="1:10" x14ac:dyDescent="0.3">
      <c r="A673">
        <v>2009</v>
      </c>
      <c r="B673">
        <v>4</v>
      </c>
      <c r="C673">
        <v>39918</v>
      </c>
      <c r="D673">
        <v>2009.2877000000001</v>
      </c>
      <c r="E673">
        <v>389.57</v>
      </c>
      <c r="F673">
        <v>386.85</v>
      </c>
      <c r="G673">
        <v>389.65</v>
      </c>
      <c r="H673">
        <v>386.93</v>
      </c>
      <c r="I673">
        <v>389.57</v>
      </c>
      <c r="J673">
        <v>386.85</v>
      </c>
    </row>
    <row r="674" spans="1:10" x14ac:dyDescent="0.3">
      <c r="A674">
        <v>2009</v>
      </c>
      <c r="B674">
        <v>5</v>
      </c>
      <c r="C674">
        <v>39948</v>
      </c>
      <c r="D674">
        <v>2009.3698999999999</v>
      </c>
      <c r="E674">
        <v>390.16</v>
      </c>
      <c r="F674">
        <v>386.88</v>
      </c>
      <c r="G674">
        <v>390.37</v>
      </c>
      <c r="H674">
        <v>387.09</v>
      </c>
      <c r="I674">
        <v>390.16</v>
      </c>
      <c r="J674">
        <v>386.88</v>
      </c>
    </row>
    <row r="675" spans="1:10" x14ac:dyDescent="0.3">
      <c r="A675">
        <v>2009</v>
      </c>
      <c r="B675">
        <v>6</v>
      </c>
      <c r="C675">
        <v>39979</v>
      </c>
      <c r="D675">
        <v>2009.4548</v>
      </c>
      <c r="E675">
        <v>389.62</v>
      </c>
      <c r="F675">
        <v>387.12</v>
      </c>
      <c r="G675">
        <v>389.78</v>
      </c>
      <c r="H675">
        <v>387.27</v>
      </c>
      <c r="I675">
        <v>389.62</v>
      </c>
      <c r="J675">
        <v>387.12</v>
      </c>
    </row>
    <row r="676" spans="1:10" x14ac:dyDescent="0.3">
      <c r="A676">
        <v>2009</v>
      </c>
      <c r="B676">
        <v>7</v>
      </c>
      <c r="C676">
        <v>40009</v>
      </c>
      <c r="D676">
        <v>2009.537</v>
      </c>
      <c r="E676">
        <v>388.07</v>
      </c>
      <c r="F676">
        <v>387.23</v>
      </c>
      <c r="G676">
        <v>388.3</v>
      </c>
      <c r="H676">
        <v>387.46</v>
      </c>
      <c r="I676">
        <v>388.07</v>
      </c>
      <c r="J676">
        <v>387.23</v>
      </c>
    </row>
    <row r="677" spans="1:10" x14ac:dyDescent="0.3">
      <c r="A677">
        <v>2009</v>
      </c>
      <c r="B677">
        <v>8</v>
      </c>
      <c r="C677">
        <v>40040</v>
      </c>
      <c r="D677">
        <v>2009.6219000000001</v>
      </c>
      <c r="E677">
        <v>386.09</v>
      </c>
      <c r="F677">
        <v>387.53</v>
      </c>
      <c r="G677">
        <v>386.22</v>
      </c>
      <c r="H677">
        <v>387.66</v>
      </c>
      <c r="I677">
        <v>386.09</v>
      </c>
      <c r="J677">
        <v>387.53</v>
      </c>
    </row>
    <row r="678" spans="1:10" x14ac:dyDescent="0.3">
      <c r="A678">
        <v>2009</v>
      </c>
      <c r="B678">
        <v>9</v>
      </c>
      <c r="C678">
        <v>40071</v>
      </c>
      <c r="D678">
        <v>2009.7067999999999</v>
      </c>
      <c r="E678">
        <v>384.66</v>
      </c>
      <c r="F678">
        <v>388.04</v>
      </c>
      <c r="G678">
        <v>384.5</v>
      </c>
      <c r="H678">
        <v>387.87</v>
      </c>
      <c r="I678">
        <v>384.66</v>
      </c>
      <c r="J678">
        <v>388.04</v>
      </c>
    </row>
    <row r="679" spans="1:10" x14ac:dyDescent="0.3">
      <c r="A679">
        <v>2009</v>
      </c>
      <c r="B679">
        <v>10</v>
      </c>
      <c r="C679">
        <v>40101</v>
      </c>
      <c r="D679">
        <v>2009.789</v>
      </c>
      <c r="E679">
        <v>384.34</v>
      </c>
      <c r="F679">
        <v>387.87</v>
      </c>
      <c r="G679">
        <v>384.56</v>
      </c>
      <c r="H679">
        <v>388.09</v>
      </c>
      <c r="I679">
        <v>384.34</v>
      </c>
      <c r="J679">
        <v>387.87</v>
      </c>
    </row>
    <row r="680" spans="1:10" x14ac:dyDescent="0.3">
      <c r="A680">
        <v>2009</v>
      </c>
      <c r="B680">
        <v>11</v>
      </c>
      <c r="C680">
        <v>40132</v>
      </c>
      <c r="D680">
        <v>2009.874</v>
      </c>
      <c r="E680">
        <v>386.05</v>
      </c>
      <c r="F680">
        <v>388.29</v>
      </c>
      <c r="G680">
        <v>386.08</v>
      </c>
      <c r="H680">
        <v>388.32</v>
      </c>
      <c r="I680">
        <v>386.05</v>
      </c>
      <c r="J680">
        <v>388.29</v>
      </c>
    </row>
    <row r="681" spans="1:10" x14ac:dyDescent="0.3">
      <c r="A681">
        <v>2009</v>
      </c>
      <c r="B681">
        <v>12</v>
      </c>
      <c r="C681">
        <v>40162</v>
      </c>
      <c r="D681">
        <v>2009.9562000000001</v>
      </c>
      <c r="E681">
        <v>387.49</v>
      </c>
      <c r="F681">
        <v>388.42</v>
      </c>
      <c r="G681">
        <v>387.61</v>
      </c>
      <c r="H681">
        <v>388.54</v>
      </c>
      <c r="I681">
        <v>387.49</v>
      </c>
      <c r="J681">
        <v>388.42</v>
      </c>
    </row>
    <row r="682" spans="1:10" x14ac:dyDescent="0.3">
      <c r="A682">
        <v>2010</v>
      </c>
      <c r="B682">
        <v>1</v>
      </c>
      <c r="C682">
        <v>40193</v>
      </c>
      <c r="D682">
        <v>2010.0410999999999</v>
      </c>
      <c r="E682">
        <v>388.55</v>
      </c>
      <c r="F682">
        <v>388.54</v>
      </c>
      <c r="G682">
        <v>388.79</v>
      </c>
      <c r="H682">
        <v>388.77</v>
      </c>
      <c r="I682">
        <v>388.55</v>
      </c>
      <c r="J682">
        <v>388.54</v>
      </c>
    </row>
    <row r="683" spans="1:10" x14ac:dyDescent="0.3">
      <c r="A683">
        <v>2010</v>
      </c>
      <c r="B683">
        <v>2</v>
      </c>
      <c r="C683">
        <v>40224</v>
      </c>
      <c r="D683">
        <v>2010.126</v>
      </c>
      <c r="E683">
        <v>390.06</v>
      </c>
      <c r="F683">
        <v>389.34</v>
      </c>
      <c r="G683">
        <v>389.72</v>
      </c>
      <c r="H683">
        <v>389</v>
      </c>
      <c r="I683">
        <v>390.06</v>
      </c>
      <c r="J683">
        <v>389.34</v>
      </c>
    </row>
    <row r="684" spans="1:10" x14ac:dyDescent="0.3">
      <c r="A684">
        <v>2010</v>
      </c>
      <c r="B684">
        <v>3</v>
      </c>
      <c r="C684">
        <v>40252</v>
      </c>
      <c r="D684">
        <v>2010.2027</v>
      </c>
      <c r="E684">
        <v>391.02</v>
      </c>
      <c r="F684">
        <v>389.5</v>
      </c>
      <c r="G684">
        <v>390.72</v>
      </c>
      <c r="H684">
        <v>389.2</v>
      </c>
      <c r="I684">
        <v>391.02</v>
      </c>
      <c r="J684">
        <v>389.5</v>
      </c>
    </row>
    <row r="685" spans="1:10" x14ac:dyDescent="0.3">
      <c r="A685">
        <v>2010</v>
      </c>
      <c r="B685">
        <v>4</v>
      </c>
      <c r="C685">
        <v>40283</v>
      </c>
      <c r="D685">
        <v>2010.2877000000001</v>
      </c>
      <c r="E685">
        <v>392.39</v>
      </c>
      <c r="F685">
        <v>389.66</v>
      </c>
      <c r="G685">
        <v>392.13</v>
      </c>
      <c r="H685">
        <v>389.4</v>
      </c>
      <c r="I685">
        <v>392.39</v>
      </c>
      <c r="J685">
        <v>389.66</v>
      </c>
    </row>
    <row r="686" spans="1:10" x14ac:dyDescent="0.3">
      <c r="A686">
        <v>2010</v>
      </c>
      <c r="B686">
        <v>5</v>
      </c>
      <c r="C686">
        <v>40313</v>
      </c>
      <c r="D686">
        <v>2010.3698999999999</v>
      </c>
      <c r="E686">
        <v>393.23</v>
      </c>
      <c r="F686">
        <v>389.94</v>
      </c>
      <c r="G686">
        <v>392.88</v>
      </c>
      <c r="H686">
        <v>389.59</v>
      </c>
      <c r="I686">
        <v>393.23</v>
      </c>
      <c r="J686">
        <v>389.94</v>
      </c>
    </row>
    <row r="687" spans="1:10" x14ac:dyDescent="0.3">
      <c r="A687">
        <v>2010</v>
      </c>
      <c r="B687">
        <v>6</v>
      </c>
      <c r="C687">
        <v>40344</v>
      </c>
      <c r="D687">
        <v>2010.4548</v>
      </c>
      <c r="E687">
        <v>392.24</v>
      </c>
      <c r="F687">
        <v>389.73</v>
      </c>
      <c r="G687">
        <v>392.29</v>
      </c>
      <c r="H687">
        <v>389.78</v>
      </c>
      <c r="I687">
        <v>392.24</v>
      </c>
      <c r="J687">
        <v>389.73</v>
      </c>
    </row>
    <row r="688" spans="1:10" x14ac:dyDescent="0.3">
      <c r="A688">
        <v>2010</v>
      </c>
      <c r="B688">
        <v>7</v>
      </c>
      <c r="C688">
        <v>40374</v>
      </c>
      <c r="D688">
        <v>2010.537</v>
      </c>
      <c r="E688">
        <v>390.33</v>
      </c>
      <c r="F688">
        <v>389.48</v>
      </c>
      <c r="G688">
        <v>390.79</v>
      </c>
      <c r="H688">
        <v>389.95</v>
      </c>
      <c r="I688">
        <v>390.33</v>
      </c>
      <c r="J688">
        <v>389.48</v>
      </c>
    </row>
    <row r="689" spans="1:10" x14ac:dyDescent="0.3">
      <c r="A689">
        <v>2010</v>
      </c>
      <c r="B689">
        <v>8</v>
      </c>
      <c r="C689">
        <v>40405</v>
      </c>
      <c r="D689">
        <v>2010.6219000000001</v>
      </c>
      <c r="E689">
        <v>388.52</v>
      </c>
      <c r="F689">
        <v>389.97</v>
      </c>
      <c r="G689">
        <v>388.67</v>
      </c>
      <c r="H689">
        <v>390.12</v>
      </c>
      <c r="I689">
        <v>388.52</v>
      </c>
      <c r="J689">
        <v>389.97</v>
      </c>
    </row>
    <row r="690" spans="1:10" x14ac:dyDescent="0.3">
      <c r="A690">
        <v>2010</v>
      </c>
      <c r="B690">
        <v>9</v>
      </c>
      <c r="C690">
        <v>40436</v>
      </c>
      <c r="D690">
        <v>2010.7067999999999</v>
      </c>
      <c r="E690">
        <v>386.84</v>
      </c>
      <c r="F690">
        <v>390.23</v>
      </c>
      <c r="G690">
        <v>386.9</v>
      </c>
      <c r="H690">
        <v>390.29</v>
      </c>
      <c r="I690">
        <v>386.84</v>
      </c>
      <c r="J690">
        <v>390.23</v>
      </c>
    </row>
    <row r="691" spans="1:10" x14ac:dyDescent="0.3">
      <c r="A691">
        <v>2010</v>
      </c>
      <c r="B691">
        <v>10</v>
      </c>
      <c r="C691">
        <v>40466</v>
      </c>
      <c r="D691">
        <v>2010.789</v>
      </c>
      <c r="E691">
        <v>387.17</v>
      </c>
      <c r="F691">
        <v>390.72</v>
      </c>
      <c r="G691">
        <v>386.9</v>
      </c>
      <c r="H691">
        <v>390.44</v>
      </c>
      <c r="I691">
        <v>387.17</v>
      </c>
      <c r="J691">
        <v>390.72</v>
      </c>
    </row>
    <row r="692" spans="1:10" x14ac:dyDescent="0.3">
      <c r="A692">
        <v>2010</v>
      </c>
      <c r="B692">
        <v>11</v>
      </c>
      <c r="C692">
        <v>40497</v>
      </c>
      <c r="D692">
        <v>2010.874</v>
      </c>
      <c r="E692">
        <v>388.67</v>
      </c>
      <c r="F692">
        <v>390.91</v>
      </c>
      <c r="G692">
        <v>388.35</v>
      </c>
      <c r="H692">
        <v>390.59</v>
      </c>
      <c r="I692">
        <v>388.67</v>
      </c>
      <c r="J692">
        <v>390.91</v>
      </c>
    </row>
    <row r="693" spans="1:10" x14ac:dyDescent="0.3">
      <c r="A693">
        <v>2010</v>
      </c>
      <c r="B693">
        <v>12</v>
      </c>
      <c r="C693">
        <v>40527</v>
      </c>
      <c r="D693">
        <v>2010.9562000000001</v>
      </c>
      <c r="E693">
        <v>389.81</v>
      </c>
      <c r="F693">
        <v>390.74</v>
      </c>
      <c r="G693">
        <v>389.79</v>
      </c>
      <c r="H693">
        <v>390.72</v>
      </c>
      <c r="I693">
        <v>389.81</v>
      </c>
      <c r="J693">
        <v>390.74</v>
      </c>
    </row>
    <row r="694" spans="1:10" x14ac:dyDescent="0.3">
      <c r="A694">
        <v>2011</v>
      </c>
      <c r="B694">
        <v>1</v>
      </c>
      <c r="C694">
        <v>40558</v>
      </c>
      <c r="D694">
        <v>2011.0410999999999</v>
      </c>
      <c r="E694">
        <v>391.3</v>
      </c>
      <c r="F694">
        <v>391.28</v>
      </c>
      <c r="G694">
        <v>390.87</v>
      </c>
      <c r="H694">
        <v>390.85</v>
      </c>
      <c r="I694">
        <v>391.3</v>
      </c>
      <c r="J694">
        <v>391.28</v>
      </c>
    </row>
    <row r="695" spans="1:10" x14ac:dyDescent="0.3">
      <c r="A695">
        <v>2011</v>
      </c>
      <c r="B695">
        <v>2</v>
      </c>
      <c r="C695">
        <v>40589</v>
      </c>
      <c r="D695">
        <v>2011.126</v>
      </c>
      <c r="E695">
        <v>391.93</v>
      </c>
      <c r="F695">
        <v>391.21</v>
      </c>
      <c r="G695">
        <v>391.7</v>
      </c>
      <c r="H695">
        <v>390.98</v>
      </c>
      <c r="I695">
        <v>391.93</v>
      </c>
      <c r="J695">
        <v>391.21</v>
      </c>
    </row>
    <row r="696" spans="1:10" x14ac:dyDescent="0.3">
      <c r="A696">
        <v>2011</v>
      </c>
      <c r="B696">
        <v>3</v>
      </c>
      <c r="C696">
        <v>40617</v>
      </c>
      <c r="D696">
        <v>2011.2027</v>
      </c>
      <c r="E696">
        <v>392.45</v>
      </c>
      <c r="F696">
        <v>390.93</v>
      </c>
      <c r="G696">
        <v>392.62</v>
      </c>
      <c r="H696">
        <v>391.09</v>
      </c>
      <c r="I696">
        <v>392.45</v>
      </c>
      <c r="J696">
        <v>390.93</v>
      </c>
    </row>
    <row r="697" spans="1:10" x14ac:dyDescent="0.3">
      <c r="A697">
        <v>2011</v>
      </c>
      <c r="B697">
        <v>4</v>
      </c>
      <c r="C697">
        <v>40648</v>
      </c>
      <c r="D697">
        <v>2011.2877000000001</v>
      </c>
      <c r="E697">
        <v>393.37</v>
      </c>
      <c r="F697">
        <v>390.64</v>
      </c>
      <c r="G697">
        <v>393.96</v>
      </c>
      <c r="H697">
        <v>391.22</v>
      </c>
      <c r="I697">
        <v>393.37</v>
      </c>
      <c r="J697">
        <v>390.64</v>
      </c>
    </row>
    <row r="698" spans="1:10" x14ac:dyDescent="0.3">
      <c r="A698">
        <v>2011</v>
      </c>
      <c r="B698">
        <v>5</v>
      </c>
      <c r="C698">
        <v>40678</v>
      </c>
      <c r="D698">
        <v>2011.3698999999999</v>
      </c>
      <c r="E698">
        <v>394.29</v>
      </c>
      <c r="F698">
        <v>390.99</v>
      </c>
      <c r="G698">
        <v>394.66</v>
      </c>
      <c r="H698">
        <v>391.36</v>
      </c>
      <c r="I698">
        <v>394.29</v>
      </c>
      <c r="J698">
        <v>390.99</v>
      </c>
    </row>
    <row r="699" spans="1:10" x14ac:dyDescent="0.3">
      <c r="A699">
        <v>2011</v>
      </c>
      <c r="B699">
        <v>6</v>
      </c>
      <c r="C699">
        <v>40709</v>
      </c>
      <c r="D699">
        <v>2011.4548</v>
      </c>
      <c r="E699">
        <v>393.69</v>
      </c>
      <c r="F699">
        <v>391.17</v>
      </c>
      <c r="G699">
        <v>394.04</v>
      </c>
      <c r="H699">
        <v>391.52</v>
      </c>
      <c r="I699">
        <v>393.69</v>
      </c>
      <c r="J699">
        <v>391.17</v>
      </c>
    </row>
    <row r="700" spans="1:10" x14ac:dyDescent="0.3">
      <c r="A700">
        <v>2011</v>
      </c>
      <c r="B700">
        <v>7</v>
      </c>
      <c r="C700">
        <v>40739</v>
      </c>
      <c r="D700">
        <v>2011.537</v>
      </c>
      <c r="E700">
        <v>392.59</v>
      </c>
      <c r="F700">
        <v>391.74</v>
      </c>
      <c r="G700">
        <v>392.53</v>
      </c>
      <c r="H700">
        <v>391.68</v>
      </c>
      <c r="I700">
        <v>392.59</v>
      </c>
      <c r="J700">
        <v>391.74</v>
      </c>
    </row>
    <row r="701" spans="1:10" x14ac:dyDescent="0.3">
      <c r="A701">
        <v>2011</v>
      </c>
      <c r="B701">
        <v>8</v>
      </c>
      <c r="C701">
        <v>40770</v>
      </c>
      <c r="D701">
        <v>2011.6219000000001</v>
      </c>
      <c r="E701">
        <v>390.21</v>
      </c>
      <c r="F701">
        <v>391.66</v>
      </c>
      <c r="G701">
        <v>390.41</v>
      </c>
      <c r="H701">
        <v>391.86</v>
      </c>
      <c r="I701">
        <v>390.21</v>
      </c>
      <c r="J701">
        <v>391.66</v>
      </c>
    </row>
    <row r="702" spans="1:10" x14ac:dyDescent="0.3">
      <c r="A702">
        <v>2011</v>
      </c>
      <c r="B702">
        <v>9</v>
      </c>
      <c r="C702">
        <v>40801</v>
      </c>
      <c r="D702">
        <v>2011.7067999999999</v>
      </c>
      <c r="E702">
        <v>389</v>
      </c>
      <c r="F702">
        <v>392.4</v>
      </c>
      <c r="G702">
        <v>388.65</v>
      </c>
      <c r="H702">
        <v>392.05</v>
      </c>
      <c r="I702">
        <v>389</v>
      </c>
      <c r="J702">
        <v>392.4</v>
      </c>
    </row>
    <row r="703" spans="1:10" x14ac:dyDescent="0.3">
      <c r="A703">
        <v>2011</v>
      </c>
      <c r="B703">
        <v>10</v>
      </c>
      <c r="C703">
        <v>40831</v>
      </c>
      <c r="D703">
        <v>2011.789</v>
      </c>
      <c r="E703">
        <v>388.93</v>
      </c>
      <c r="F703">
        <v>392.49</v>
      </c>
      <c r="G703">
        <v>388.67</v>
      </c>
      <c r="H703">
        <v>392.23</v>
      </c>
      <c r="I703">
        <v>388.93</v>
      </c>
      <c r="J703">
        <v>392.49</v>
      </c>
    </row>
    <row r="704" spans="1:10" x14ac:dyDescent="0.3">
      <c r="A704">
        <v>2011</v>
      </c>
      <c r="B704">
        <v>11</v>
      </c>
      <c r="C704">
        <v>40862</v>
      </c>
      <c r="D704">
        <v>2011.874</v>
      </c>
      <c r="E704">
        <v>390.25</v>
      </c>
      <c r="F704">
        <v>392.5</v>
      </c>
      <c r="G704">
        <v>390.16</v>
      </c>
      <c r="H704">
        <v>392.41</v>
      </c>
      <c r="I704">
        <v>390.25</v>
      </c>
      <c r="J704">
        <v>392.5</v>
      </c>
    </row>
    <row r="705" spans="1:10" x14ac:dyDescent="0.3">
      <c r="A705">
        <v>2011</v>
      </c>
      <c r="B705">
        <v>12</v>
      </c>
      <c r="C705">
        <v>40892</v>
      </c>
      <c r="D705">
        <v>2011.9562000000001</v>
      </c>
      <c r="E705">
        <v>391.8</v>
      </c>
      <c r="F705">
        <v>392.74</v>
      </c>
      <c r="G705">
        <v>391.65</v>
      </c>
      <c r="H705">
        <v>392.59</v>
      </c>
      <c r="I705">
        <v>391.8</v>
      </c>
      <c r="J705">
        <v>392.74</v>
      </c>
    </row>
    <row r="706" spans="1:10" x14ac:dyDescent="0.3">
      <c r="A706">
        <v>2012</v>
      </c>
      <c r="B706">
        <v>1</v>
      </c>
      <c r="C706">
        <v>40923</v>
      </c>
      <c r="D706">
        <v>2012.0409999999999</v>
      </c>
      <c r="E706">
        <v>393.07</v>
      </c>
      <c r="F706">
        <v>393.06</v>
      </c>
      <c r="G706">
        <v>392.79</v>
      </c>
      <c r="H706">
        <v>392.78</v>
      </c>
      <c r="I706">
        <v>393.07</v>
      </c>
      <c r="J706">
        <v>393.06</v>
      </c>
    </row>
    <row r="707" spans="1:10" x14ac:dyDescent="0.3">
      <c r="A707">
        <v>2012</v>
      </c>
      <c r="B707">
        <v>2</v>
      </c>
      <c r="C707">
        <v>40954</v>
      </c>
      <c r="D707">
        <v>2012.1257000000001</v>
      </c>
      <c r="E707">
        <v>393.34</v>
      </c>
      <c r="F707">
        <v>392.62</v>
      </c>
      <c r="G707">
        <v>393.68</v>
      </c>
      <c r="H707">
        <v>392.96</v>
      </c>
      <c r="I707">
        <v>393.34</v>
      </c>
      <c r="J707">
        <v>392.62</v>
      </c>
    </row>
    <row r="708" spans="1:10" x14ac:dyDescent="0.3">
      <c r="A708">
        <v>2012</v>
      </c>
      <c r="B708">
        <v>3</v>
      </c>
      <c r="C708">
        <v>40983</v>
      </c>
      <c r="D708">
        <v>2012.2049</v>
      </c>
      <c r="E708">
        <v>394.36</v>
      </c>
      <c r="F708">
        <v>392.81</v>
      </c>
      <c r="G708">
        <v>394.7</v>
      </c>
      <c r="H708">
        <v>393.14</v>
      </c>
      <c r="I708">
        <v>394.36</v>
      </c>
      <c r="J708">
        <v>392.81</v>
      </c>
    </row>
    <row r="709" spans="1:10" x14ac:dyDescent="0.3">
      <c r="A709">
        <v>2012</v>
      </c>
      <c r="B709">
        <v>4</v>
      </c>
      <c r="C709">
        <v>41014</v>
      </c>
      <c r="D709">
        <v>2012.2896000000001</v>
      </c>
      <c r="E709">
        <v>396.44</v>
      </c>
      <c r="F709">
        <v>393.67</v>
      </c>
      <c r="G709">
        <v>396.11</v>
      </c>
      <c r="H709">
        <v>393.34</v>
      </c>
      <c r="I709">
        <v>396.44</v>
      </c>
      <c r="J709">
        <v>393.67</v>
      </c>
    </row>
    <row r="710" spans="1:10" x14ac:dyDescent="0.3">
      <c r="A710">
        <v>2012</v>
      </c>
      <c r="B710">
        <v>5</v>
      </c>
      <c r="C710">
        <v>41044</v>
      </c>
      <c r="D710">
        <v>2012.3715999999999</v>
      </c>
      <c r="E710">
        <v>396.87</v>
      </c>
      <c r="F710">
        <v>393.56</v>
      </c>
      <c r="G710">
        <v>396.85</v>
      </c>
      <c r="H710">
        <v>393.54</v>
      </c>
      <c r="I710">
        <v>396.87</v>
      </c>
      <c r="J710">
        <v>393.56</v>
      </c>
    </row>
    <row r="711" spans="1:10" x14ac:dyDescent="0.3">
      <c r="A711">
        <v>2012</v>
      </c>
      <c r="B711">
        <v>6</v>
      </c>
      <c r="C711">
        <v>41075</v>
      </c>
      <c r="D711">
        <v>2012.4563000000001</v>
      </c>
      <c r="E711">
        <v>395.88</v>
      </c>
      <c r="F711">
        <v>393.37</v>
      </c>
      <c r="G711">
        <v>396.26</v>
      </c>
      <c r="H711">
        <v>393.76</v>
      </c>
      <c r="I711">
        <v>395.88</v>
      </c>
      <c r="J711">
        <v>393.37</v>
      </c>
    </row>
    <row r="712" spans="1:10" x14ac:dyDescent="0.3">
      <c r="A712">
        <v>2012</v>
      </c>
      <c r="B712">
        <v>7</v>
      </c>
      <c r="C712">
        <v>41105</v>
      </c>
      <c r="D712">
        <v>2012.5382999999999</v>
      </c>
      <c r="E712">
        <v>394.52</v>
      </c>
      <c r="F712">
        <v>393.7</v>
      </c>
      <c r="G712">
        <v>394.8</v>
      </c>
      <c r="H712">
        <v>393.98</v>
      </c>
      <c r="I712">
        <v>394.52</v>
      </c>
      <c r="J712">
        <v>393.7</v>
      </c>
    </row>
    <row r="713" spans="1:10" x14ac:dyDescent="0.3">
      <c r="A713">
        <v>2012</v>
      </c>
      <c r="B713">
        <v>8</v>
      </c>
      <c r="C713">
        <v>41136</v>
      </c>
      <c r="D713">
        <v>2012.623</v>
      </c>
      <c r="E713">
        <v>392.54</v>
      </c>
      <c r="F713">
        <v>394.03</v>
      </c>
      <c r="G713">
        <v>392.74</v>
      </c>
      <c r="H713">
        <v>394.22</v>
      </c>
      <c r="I713">
        <v>392.54</v>
      </c>
      <c r="J713">
        <v>394.03</v>
      </c>
    </row>
    <row r="714" spans="1:10" x14ac:dyDescent="0.3">
      <c r="A714">
        <v>2012</v>
      </c>
      <c r="B714">
        <v>9</v>
      </c>
      <c r="C714">
        <v>41167</v>
      </c>
      <c r="D714">
        <v>2012.7076999999999</v>
      </c>
      <c r="E714">
        <v>391.14</v>
      </c>
      <c r="F714">
        <v>394.56</v>
      </c>
      <c r="G714">
        <v>391.05</v>
      </c>
      <c r="H714">
        <v>394.47</v>
      </c>
      <c r="I714">
        <v>391.14</v>
      </c>
      <c r="J714">
        <v>394.56</v>
      </c>
    </row>
    <row r="715" spans="1:10" x14ac:dyDescent="0.3">
      <c r="A715">
        <v>2012</v>
      </c>
      <c r="B715">
        <v>10</v>
      </c>
      <c r="C715">
        <v>41197</v>
      </c>
      <c r="D715">
        <v>2012.7896000000001</v>
      </c>
      <c r="E715">
        <v>391.02</v>
      </c>
      <c r="F715">
        <v>394.58</v>
      </c>
      <c r="G715">
        <v>391.15</v>
      </c>
      <c r="H715">
        <v>394.71</v>
      </c>
      <c r="I715">
        <v>391.02</v>
      </c>
      <c r="J715">
        <v>394.58</v>
      </c>
    </row>
    <row r="716" spans="1:10" x14ac:dyDescent="0.3">
      <c r="A716">
        <v>2012</v>
      </c>
      <c r="B716">
        <v>11</v>
      </c>
      <c r="C716">
        <v>41228</v>
      </c>
      <c r="D716">
        <v>2012.8742999999999</v>
      </c>
      <c r="E716">
        <v>392.99</v>
      </c>
      <c r="F716">
        <v>395.24</v>
      </c>
      <c r="G716">
        <v>392.7</v>
      </c>
      <c r="H716">
        <v>394.95</v>
      </c>
      <c r="I716">
        <v>392.99</v>
      </c>
      <c r="J716">
        <v>395.24</v>
      </c>
    </row>
    <row r="717" spans="1:10" x14ac:dyDescent="0.3">
      <c r="A717">
        <v>2012</v>
      </c>
      <c r="B717">
        <v>12</v>
      </c>
      <c r="C717">
        <v>41258</v>
      </c>
      <c r="D717">
        <v>2012.9563000000001</v>
      </c>
      <c r="E717">
        <v>394.39</v>
      </c>
      <c r="F717">
        <v>395.33</v>
      </c>
      <c r="G717">
        <v>394.24</v>
      </c>
      <c r="H717">
        <v>395.18</v>
      </c>
      <c r="I717">
        <v>394.39</v>
      </c>
      <c r="J717">
        <v>395.33</v>
      </c>
    </row>
    <row r="718" spans="1:10" x14ac:dyDescent="0.3">
      <c r="A718">
        <v>2013</v>
      </c>
      <c r="B718">
        <v>1</v>
      </c>
      <c r="C718">
        <v>41289</v>
      </c>
      <c r="D718">
        <v>2013.0410999999999</v>
      </c>
      <c r="E718">
        <v>395.66</v>
      </c>
      <c r="F718">
        <v>395.64</v>
      </c>
      <c r="G718">
        <v>395.43</v>
      </c>
      <c r="H718">
        <v>395.41</v>
      </c>
      <c r="I718">
        <v>395.66</v>
      </c>
      <c r="J718">
        <v>395.64</v>
      </c>
    </row>
    <row r="719" spans="1:10" x14ac:dyDescent="0.3">
      <c r="A719">
        <v>2013</v>
      </c>
      <c r="B719">
        <v>2</v>
      </c>
      <c r="C719">
        <v>41320</v>
      </c>
      <c r="D719">
        <v>2013.126</v>
      </c>
      <c r="E719">
        <v>396.89</v>
      </c>
      <c r="F719">
        <v>396.16</v>
      </c>
      <c r="G719">
        <v>396.36</v>
      </c>
      <c r="H719">
        <v>395.63</v>
      </c>
      <c r="I719">
        <v>396.89</v>
      </c>
      <c r="J719">
        <v>396.16</v>
      </c>
    </row>
    <row r="720" spans="1:10" x14ac:dyDescent="0.3">
      <c r="A720">
        <v>2013</v>
      </c>
      <c r="B720">
        <v>3</v>
      </c>
      <c r="C720">
        <v>41348</v>
      </c>
      <c r="D720">
        <v>2013.2027</v>
      </c>
      <c r="E720">
        <v>397.27</v>
      </c>
      <c r="F720">
        <v>395.74</v>
      </c>
      <c r="G720">
        <v>397.35</v>
      </c>
      <c r="H720">
        <v>395.82</v>
      </c>
      <c r="I720">
        <v>397.27</v>
      </c>
      <c r="J720">
        <v>395.74</v>
      </c>
    </row>
    <row r="721" spans="1:10" x14ac:dyDescent="0.3">
      <c r="A721">
        <v>2013</v>
      </c>
      <c r="B721">
        <v>4</v>
      </c>
      <c r="C721">
        <v>41379</v>
      </c>
      <c r="D721">
        <v>2013.2877000000001</v>
      </c>
      <c r="E721">
        <v>398.36</v>
      </c>
      <c r="F721">
        <v>395.6</v>
      </c>
      <c r="G721">
        <v>398.77</v>
      </c>
      <c r="H721">
        <v>396.01</v>
      </c>
      <c r="I721">
        <v>398.36</v>
      </c>
      <c r="J721">
        <v>395.6</v>
      </c>
    </row>
    <row r="722" spans="1:10" x14ac:dyDescent="0.3">
      <c r="A722">
        <v>2013</v>
      </c>
      <c r="B722">
        <v>5</v>
      </c>
      <c r="C722">
        <v>41409</v>
      </c>
      <c r="D722">
        <v>2013.3698999999999</v>
      </c>
      <c r="E722">
        <v>399.9</v>
      </c>
      <c r="F722">
        <v>396.58</v>
      </c>
      <c r="G722">
        <v>399.52</v>
      </c>
      <c r="H722">
        <v>396.2</v>
      </c>
      <c r="I722">
        <v>399.9</v>
      </c>
      <c r="J722">
        <v>396.58</v>
      </c>
    </row>
    <row r="723" spans="1:10" x14ac:dyDescent="0.3">
      <c r="A723">
        <v>2013</v>
      </c>
      <c r="B723">
        <v>6</v>
      </c>
      <c r="C723">
        <v>41440</v>
      </c>
      <c r="D723">
        <v>2013.4548</v>
      </c>
      <c r="E723">
        <v>398.78</v>
      </c>
      <c r="F723">
        <v>396.24</v>
      </c>
      <c r="G723">
        <v>398.93</v>
      </c>
      <c r="H723">
        <v>396.39</v>
      </c>
      <c r="I723">
        <v>398.78</v>
      </c>
      <c r="J723">
        <v>396.24</v>
      </c>
    </row>
    <row r="724" spans="1:10" x14ac:dyDescent="0.3">
      <c r="A724">
        <v>2013</v>
      </c>
      <c r="B724">
        <v>7</v>
      </c>
      <c r="C724">
        <v>41470</v>
      </c>
      <c r="D724">
        <v>2013.537</v>
      </c>
      <c r="E724">
        <v>397.28</v>
      </c>
      <c r="F724">
        <v>396.42</v>
      </c>
      <c r="G724">
        <v>397.43</v>
      </c>
      <c r="H724">
        <v>396.57</v>
      </c>
      <c r="I724">
        <v>397.28</v>
      </c>
      <c r="J724">
        <v>396.42</v>
      </c>
    </row>
    <row r="725" spans="1:10" x14ac:dyDescent="0.3">
      <c r="A725">
        <v>2013</v>
      </c>
      <c r="B725">
        <v>8</v>
      </c>
      <c r="C725">
        <v>41501</v>
      </c>
      <c r="D725">
        <v>2013.6219000000001</v>
      </c>
      <c r="E725">
        <v>395.32</v>
      </c>
      <c r="F725">
        <v>396.78</v>
      </c>
      <c r="G725">
        <v>395.3</v>
      </c>
      <c r="H725">
        <v>396.76</v>
      </c>
      <c r="I725">
        <v>395.32</v>
      </c>
      <c r="J725">
        <v>396.78</v>
      </c>
    </row>
    <row r="726" spans="1:10" x14ac:dyDescent="0.3">
      <c r="A726">
        <v>2013</v>
      </c>
      <c r="B726">
        <v>9</v>
      </c>
      <c r="C726">
        <v>41532</v>
      </c>
      <c r="D726">
        <v>2013.7067999999999</v>
      </c>
      <c r="E726">
        <v>393.31</v>
      </c>
      <c r="F726">
        <v>396.72</v>
      </c>
      <c r="G726">
        <v>393.53</v>
      </c>
      <c r="H726">
        <v>396.94</v>
      </c>
      <c r="I726">
        <v>393.31</v>
      </c>
      <c r="J726">
        <v>396.72</v>
      </c>
    </row>
    <row r="727" spans="1:10" x14ac:dyDescent="0.3">
      <c r="A727">
        <v>2013</v>
      </c>
      <c r="B727">
        <v>10</v>
      </c>
      <c r="C727">
        <v>41562</v>
      </c>
      <c r="D727">
        <v>2013.789</v>
      </c>
      <c r="E727">
        <v>393.61</v>
      </c>
      <c r="F727">
        <v>397.18</v>
      </c>
      <c r="G727">
        <v>393.55</v>
      </c>
      <c r="H727">
        <v>397.12</v>
      </c>
      <c r="I727">
        <v>393.61</v>
      </c>
      <c r="J727">
        <v>397.18</v>
      </c>
    </row>
    <row r="728" spans="1:10" x14ac:dyDescent="0.3">
      <c r="A728">
        <v>2013</v>
      </c>
      <c r="B728">
        <v>11</v>
      </c>
      <c r="C728">
        <v>41593</v>
      </c>
      <c r="D728">
        <v>2013.874</v>
      </c>
      <c r="E728">
        <v>395.1</v>
      </c>
      <c r="F728">
        <v>397.37</v>
      </c>
      <c r="G728">
        <v>395.04</v>
      </c>
      <c r="H728">
        <v>397.31</v>
      </c>
      <c r="I728">
        <v>395.1</v>
      </c>
      <c r="J728">
        <v>397.37</v>
      </c>
    </row>
    <row r="729" spans="1:10" x14ac:dyDescent="0.3">
      <c r="A729">
        <v>2013</v>
      </c>
      <c r="B729">
        <v>12</v>
      </c>
      <c r="C729">
        <v>41623</v>
      </c>
      <c r="D729">
        <v>2013.9562000000001</v>
      </c>
      <c r="E729">
        <v>396.73</v>
      </c>
      <c r="F729">
        <v>397.67</v>
      </c>
      <c r="G729">
        <v>396.54</v>
      </c>
      <c r="H729">
        <v>397.48</v>
      </c>
      <c r="I729">
        <v>396.73</v>
      </c>
      <c r="J729">
        <v>397.67</v>
      </c>
    </row>
    <row r="730" spans="1:10" x14ac:dyDescent="0.3">
      <c r="A730">
        <v>2014</v>
      </c>
      <c r="B730">
        <v>1</v>
      </c>
      <c r="C730">
        <v>41654</v>
      </c>
      <c r="D730">
        <v>2014.0410999999999</v>
      </c>
      <c r="E730">
        <v>397.83</v>
      </c>
      <c r="F730">
        <v>397.82</v>
      </c>
      <c r="G730">
        <v>397.68</v>
      </c>
      <c r="H730">
        <v>397.66</v>
      </c>
      <c r="I730">
        <v>397.83</v>
      </c>
      <c r="J730">
        <v>397.82</v>
      </c>
    </row>
    <row r="731" spans="1:10" x14ac:dyDescent="0.3">
      <c r="A731">
        <v>2014</v>
      </c>
      <c r="B731">
        <v>2</v>
      </c>
      <c r="C731">
        <v>41685</v>
      </c>
      <c r="D731">
        <v>2014.126</v>
      </c>
      <c r="E731">
        <v>398.01</v>
      </c>
      <c r="F731">
        <v>397.28</v>
      </c>
      <c r="G731">
        <v>398.57</v>
      </c>
      <c r="H731">
        <v>397.84</v>
      </c>
      <c r="I731">
        <v>398.01</v>
      </c>
      <c r="J731">
        <v>397.28</v>
      </c>
    </row>
    <row r="732" spans="1:10" x14ac:dyDescent="0.3">
      <c r="A732">
        <v>2014</v>
      </c>
      <c r="B732">
        <v>3</v>
      </c>
      <c r="C732">
        <v>41713</v>
      </c>
      <c r="D732">
        <v>2014.2027</v>
      </c>
      <c r="E732">
        <v>399.47</v>
      </c>
      <c r="F732">
        <v>397.93</v>
      </c>
      <c r="G732">
        <v>399.54</v>
      </c>
      <c r="H732">
        <v>398</v>
      </c>
      <c r="I732">
        <v>399.47</v>
      </c>
      <c r="J732">
        <v>397.93</v>
      </c>
    </row>
    <row r="733" spans="1:10" x14ac:dyDescent="0.3">
      <c r="A733">
        <v>2014</v>
      </c>
      <c r="B733">
        <v>4</v>
      </c>
      <c r="C733">
        <v>41744</v>
      </c>
      <c r="D733">
        <v>2014.2877000000001</v>
      </c>
      <c r="E733">
        <v>401.33</v>
      </c>
      <c r="F733">
        <v>398.57</v>
      </c>
      <c r="G733">
        <v>400.94</v>
      </c>
      <c r="H733">
        <v>398.18</v>
      </c>
      <c r="I733">
        <v>401.33</v>
      </c>
      <c r="J733">
        <v>398.57</v>
      </c>
    </row>
    <row r="734" spans="1:10" x14ac:dyDescent="0.3">
      <c r="A734">
        <v>2014</v>
      </c>
      <c r="B734">
        <v>5</v>
      </c>
      <c r="C734">
        <v>41774</v>
      </c>
      <c r="D734">
        <v>2014.3698999999999</v>
      </c>
      <c r="E734">
        <v>401.88</v>
      </c>
      <c r="F734">
        <v>398.56</v>
      </c>
      <c r="G734">
        <v>401.67</v>
      </c>
      <c r="H734">
        <v>398.34</v>
      </c>
      <c r="I734">
        <v>401.88</v>
      </c>
      <c r="J734">
        <v>398.56</v>
      </c>
    </row>
    <row r="735" spans="1:10" x14ac:dyDescent="0.3">
      <c r="A735">
        <v>2014</v>
      </c>
      <c r="B735">
        <v>6</v>
      </c>
      <c r="C735">
        <v>41805</v>
      </c>
      <c r="D735">
        <v>2014.4548</v>
      </c>
      <c r="E735">
        <v>401.3</v>
      </c>
      <c r="F735">
        <v>398.76</v>
      </c>
      <c r="G735">
        <v>401.06</v>
      </c>
      <c r="H735">
        <v>398.52</v>
      </c>
      <c r="I735">
        <v>401.3</v>
      </c>
      <c r="J735">
        <v>398.76</v>
      </c>
    </row>
    <row r="736" spans="1:10" x14ac:dyDescent="0.3">
      <c r="A736">
        <v>2014</v>
      </c>
      <c r="B736">
        <v>7</v>
      </c>
      <c r="C736">
        <v>41835</v>
      </c>
      <c r="D736">
        <v>2014.537</v>
      </c>
      <c r="E736">
        <v>399.09</v>
      </c>
      <c r="F736">
        <v>398.23</v>
      </c>
      <c r="G736">
        <v>399.54</v>
      </c>
      <c r="H736">
        <v>398.68</v>
      </c>
      <c r="I736">
        <v>399.09</v>
      </c>
      <c r="J736">
        <v>398.23</v>
      </c>
    </row>
    <row r="737" spans="1:10" x14ac:dyDescent="0.3">
      <c r="A737">
        <v>2014</v>
      </c>
      <c r="B737">
        <v>8</v>
      </c>
      <c r="C737">
        <v>41866</v>
      </c>
      <c r="D737">
        <v>2014.6219000000001</v>
      </c>
      <c r="E737">
        <v>397.22</v>
      </c>
      <c r="F737">
        <v>398.68</v>
      </c>
      <c r="G737">
        <v>397.39</v>
      </c>
      <c r="H737">
        <v>398.86</v>
      </c>
      <c r="I737">
        <v>397.22</v>
      </c>
      <c r="J737">
        <v>398.68</v>
      </c>
    </row>
    <row r="738" spans="1:10" x14ac:dyDescent="0.3">
      <c r="A738">
        <v>2014</v>
      </c>
      <c r="B738">
        <v>9</v>
      </c>
      <c r="C738">
        <v>41897</v>
      </c>
      <c r="D738">
        <v>2014.7067999999999</v>
      </c>
      <c r="E738">
        <v>395.41</v>
      </c>
      <c r="F738">
        <v>398.83</v>
      </c>
      <c r="G738">
        <v>395.61</v>
      </c>
      <c r="H738">
        <v>399.04</v>
      </c>
      <c r="I738">
        <v>395.41</v>
      </c>
      <c r="J738">
        <v>398.83</v>
      </c>
    </row>
    <row r="739" spans="1:10" x14ac:dyDescent="0.3">
      <c r="A739">
        <v>2014</v>
      </c>
      <c r="B739">
        <v>10</v>
      </c>
      <c r="C739">
        <v>41927</v>
      </c>
      <c r="D739">
        <v>2014.789</v>
      </c>
      <c r="E739">
        <v>395.65</v>
      </c>
      <c r="F739">
        <v>399.24</v>
      </c>
      <c r="G739">
        <v>395.63</v>
      </c>
      <c r="H739">
        <v>399.21</v>
      </c>
      <c r="I739">
        <v>395.65</v>
      </c>
      <c r="J739">
        <v>399.24</v>
      </c>
    </row>
    <row r="740" spans="1:10" x14ac:dyDescent="0.3">
      <c r="A740">
        <v>2014</v>
      </c>
      <c r="B740">
        <v>11</v>
      </c>
      <c r="C740">
        <v>41958</v>
      </c>
      <c r="D740">
        <v>2014.874</v>
      </c>
      <c r="E740">
        <v>397.22</v>
      </c>
      <c r="F740">
        <v>399.49</v>
      </c>
      <c r="G740">
        <v>397.13</v>
      </c>
      <c r="H740">
        <v>399.4</v>
      </c>
      <c r="I740">
        <v>397.22</v>
      </c>
      <c r="J740">
        <v>399.49</v>
      </c>
    </row>
    <row r="741" spans="1:10" x14ac:dyDescent="0.3">
      <c r="A741">
        <v>2014</v>
      </c>
      <c r="B741">
        <v>12</v>
      </c>
      <c r="C741">
        <v>41988</v>
      </c>
      <c r="D741">
        <v>2014.9562000000001</v>
      </c>
      <c r="E741">
        <v>398.79</v>
      </c>
      <c r="F741">
        <v>399.73</v>
      </c>
      <c r="G741">
        <v>398.64</v>
      </c>
      <c r="H741">
        <v>399.58</v>
      </c>
      <c r="I741">
        <v>398.79</v>
      </c>
      <c r="J741">
        <v>399.73</v>
      </c>
    </row>
    <row r="742" spans="1:10" x14ac:dyDescent="0.3">
      <c r="A742">
        <v>2015</v>
      </c>
      <c r="B742">
        <v>1</v>
      </c>
      <c r="C742">
        <v>42019</v>
      </c>
      <c r="D742">
        <v>2015.0410999999999</v>
      </c>
      <c r="E742">
        <v>399.85</v>
      </c>
      <c r="F742">
        <v>399.83</v>
      </c>
      <c r="G742">
        <v>399.79</v>
      </c>
      <c r="H742">
        <v>399.77</v>
      </c>
      <c r="I742">
        <v>399.85</v>
      </c>
      <c r="J742">
        <v>399.83</v>
      </c>
    </row>
    <row r="743" spans="1:10" x14ac:dyDescent="0.3">
      <c r="A743">
        <v>2015</v>
      </c>
      <c r="B743">
        <v>2</v>
      </c>
      <c r="C743">
        <v>42050</v>
      </c>
      <c r="D743">
        <v>2015.126</v>
      </c>
      <c r="E743">
        <v>400.31</v>
      </c>
      <c r="F743">
        <v>399.57</v>
      </c>
      <c r="G743">
        <v>400.7</v>
      </c>
      <c r="H743">
        <v>399.97</v>
      </c>
      <c r="I743">
        <v>400.31</v>
      </c>
      <c r="J743">
        <v>399.57</v>
      </c>
    </row>
    <row r="744" spans="1:10" x14ac:dyDescent="0.3">
      <c r="A744">
        <v>2015</v>
      </c>
      <c r="B744">
        <v>3</v>
      </c>
      <c r="C744">
        <v>42078</v>
      </c>
      <c r="D744">
        <v>2015.2027</v>
      </c>
      <c r="E744">
        <v>401.51</v>
      </c>
      <c r="F744">
        <v>399.97</v>
      </c>
      <c r="G744">
        <v>401.68</v>
      </c>
      <c r="H744">
        <v>400.14</v>
      </c>
      <c r="I744">
        <v>401.51</v>
      </c>
      <c r="J744">
        <v>399.97</v>
      </c>
    </row>
    <row r="745" spans="1:10" x14ac:dyDescent="0.3">
      <c r="A745">
        <v>2015</v>
      </c>
      <c r="B745">
        <v>4</v>
      </c>
      <c r="C745">
        <v>42109</v>
      </c>
      <c r="D745">
        <v>2015.2877000000001</v>
      </c>
      <c r="E745">
        <v>403.43</v>
      </c>
      <c r="F745">
        <v>400.66</v>
      </c>
      <c r="G745">
        <v>403.11</v>
      </c>
      <c r="H745">
        <v>400.34</v>
      </c>
      <c r="I745">
        <v>403.43</v>
      </c>
      <c r="J745">
        <v>400.66</v>
      </c>
    </row>
    <row r="746" spans="1:10" x14ac:dyDescent="0.3">
      <c r="A746">
        <v>2015</v>
      </c>
      <c r="B746">
        <v>5</v>
      </c>
      <c r="C746">
        <v>42139</v>
      </c>
      <c r="D746">
        <v>2015.3698999999999</v>
      </c>
      <c r="E746">
        <v>-99.99</v>
      </c>
      <c r="F746">
        <v>-99.99</v>
      </c>
      <c r="G746">
        <v>403.86</v>
      </c>
      <c r="H746">
        <v>400.53</v>
      </c>
      <c r="I746">
        <v>403.86</v>
      </c>
      <c r="J746">
        <v>400.53</v>
      </c>
    </row>
    <row r="747" spans="1:10" x14ac:dyDescent="0.3">
      <c r="A747">
        <v>2015</v>
      </c>
      <c r="B747">
        <v>6</v>
      </c>
      <c r="C747">
        <v>42170</v>
      </c>
      <c r="D747">
        <v>2015.4548</v>
      </c>
      <c r="E747">
        <v>-99.99</v>
      </c>
      <c r="F747">
        <v>-99.99</v>
      </c>
      <c r="G747">
        <v>-99.99</v>
      </c>
      <c r="H747">
        <v>-99.99</v>
      </c>
      <c r="I747">
        <v>-99.99</v>
      </c>
      <c r="J747">
        <v>-99.99</v>
      </c>
    </row>
    <row r="748" spans="1:10" x14ac:dyDescent="0.3">
      <c r="A748">
        <v>2015</v>
      </c>
      <c r="B748">
        <v>7</v>
      </c>
      <c r="C748">
        <v>42200</v>
      </c>
      <c r="D748">
        <v>2015.537</v>
      </c>
      <c r="E748">
        <v>-99.99</v>
      </c>
      <c r="F748">
        <v>-99.99</v>
      </c>
      <c r="G748">
        <v>-99.99</v>
      </c>
      <c r="H748">
        <v>-99.99</v>
      </c>
      <c r="I748">
        <v>-99.99</v>
      </c>
      <c r="J748">
        <v>-99.99</v>
      </c>
    </row>
    <row r="749" spans="1:10" x14ac:dyDescent="0.3">
      <c r="A749">
        <v>2015</v>
      </c>
      <c r="B749">
        <v>8</v>
      </c>
      <c r="C749">
        <v>42231</v>
      </c>
      <c r="D749">
        <v>2015.6219000000001</v>
      </c>
      <c r="E749">
        <v>-99.99</v>
      </c>
      <c r="F749">
        <v>-99.99</v>
      </c>
      <c r="G749">
        <v>-99.99</v>
      </c>
      <c r="H749">
        <v>-99.99</v>
      </c>
      <c r="I749">
        <v>-99.99</v>
      </c>
      <c r="J749">
        <v>-99.99</v>
      </c>
    </row>
    <row r="750" spans="1:10" x14ac:dyDescent="0.3">
      <c r="A750">
        <v>2015</v>
      </c>
      <c r="B750">
        <v>9</v>
      </c>
      <c r="C750">
        <v>42262</v>
      </c>
      <c r="D750">
        <v>2015.7067999999999</v>
      </c>
      <c r="E750">
        <v>-99.99</v>
      </c>
      <c r="F750">
        <v>-99.99</v>
      </c>
      <c r="G750">
        <v>-99.99</v>
      </c>
      <c r="H750">
        <v>-99.99</v>
      </c>
      <c r="I750">
        <v>-99.99</v>
      </c>
      <c r="J750">
        <v>-99.99</v>
      </c>
    </row>
    <row r="751" spans="1:10" x14ac:dyDescent="0.3">
      <c r="A751">
        <v>2015</v>
      </c>
      <c r="B751">
        <v>10</v>
      </c>
      <c r="C751">
        <v>42292</v>
      </c>
      <c r="D751">
        <v>2015.789</v>
      </c>
      <c r="E751">
        <v>-99.99</v>
      </c>
      <c r="F751">
        <v>-99.99</v>
      </c>
      <c r="G751">
        <v>-99.99</v>
      </c>
      <c r="H751">
        <v>-99.99</v>
      </c>
      <c r="I751">
        <v>-99.99</v>
      </c>
      <c r="J751">
        <v>-99.99</v>
      </c>
    </row>
    <row r="752" spans="1:10" x14ac:dyDescent="0.3">
      <c r="A752">
        <v>2015</v>
      </c>
      <c r="B752">
        <v>11</v>
      </c>
      <c r="C752">
        <v>42323</v>
      </c>
      <c r="D752">
        <v>2015.874</v>
      </c>
      <c r="E752">
        <v>-99.99</v>
      </c>
      <c r="F752">
        <v>-99.99</v>
      </c>
      <c r="G752">
        <v>-99.99</v>
      </c>
      <c r="H752">
        <v>-99.99</v>
      </c>
      <c r="I752">
        <v>-99.99</v>
      </c>
      <c r="J752">
        <v>-99.99</v>
      </c>
    </row>
    <row r="753" spans="1:10" x14ac:dyDescent="0.3">
      <c r="A753">
        <v>2015</v>
      </c>
      <c r="B753">
        <v>12</v>
      </c>
      <c r="C753">
        <v>42353</v>
      </c>
      <c r="D753">
        <v>2015.9562000000001</v>
      </c>
      <c r="E753">
        <v>-99.99</v>
      </c>
      <c r="F753">
        <v>-99.99</v>
      </c>
      <c r="G753">
        <v>-99.99</v>
      </c>
      <c r="H753">
        <v>-99.99</v>
      </c>
      <c r="I753">
        <v>-99.99</v>
      </c>
      <c r="J753">
        <v>-99.99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I294"/>
  <sheetViews>
    <sheetView workbookViewId="0">
      <selection activeCell="E36" sqref="E36"/>
    </sheetView>
  </sheetViews>
  <sheetFormatPr defaultRowHeight="14.4" x14ac:dyDescent="0.3"/>
  <sheetData>
    <row r="1" spans="1:1" ht="15" x14ac:dyDescent="0.3">
      <c r="A1" s="3" t="s">
        <v>77</v>
      </c>
    </row>
    <row r="2" spans="1:1" ht="15" x14ac:dyDescent="0.3">
      <c r="A2" s="3" t="s">
        <v>92</v>
      </c>
    </row>
    <row r="3" spans="1:1" ht="15" x14ac:dyDescent="0.3">
      <c r="A3" s="3" t="s">
        <v>91</v>
      </c>
    </row>
    <row r="4" spans="1:1" ht="15" x14ac:dyDescent="0.3">
      <c r="A4" s="3" t="s">
        <v>84</v>
      </c>
    </row>
    <row r="5" spans="1:1" ht="15" x14ac:dyDescent="0.3">
      <c r="A5" s="3" t="s">
        <v>90</v>
      </c>
    </row>
    <row r="6" spans="1:1" ht="15" x14ac:dyDescent="0.3">
      <c r="A6" s="3" t="s">
        <v>84</v>
      </c>
    </row>
    <row r="7" spans="1:1" ht="15" x14ac:dyDescent="0.3">
      <c r="A7" s="3" t="s">
        <v>89</v>
      </c>
    </row>
    <row r="8" spans="1:1" ht="15" x14ac:dyDescent="0.3">
      <c r="A8" s="3" t="s">
        <v>88</v>
      </c>
    </row>
    <row r="9" spans="1:1" ht="15" x14ac:dyDescent="0.3">
      <c r="A9" s="3" t="s">
        <v>87</v>
      </c>
    </row>
    <row r="10" spans="1:1" ht="15" x14ac:dyDescent="0.3">
      <c r="A10" s="3" t="s">
        <v>86</v>
      </c>
    </row>
    <row r="11" spans="1:1" ht="15" x14ac:dyDescent="0.3">
      <c r="A11" s="3" t="s">
        <v>85</v>
      </c>
    </row>
    <row r="12" spans="1:1" ht="15" x14ac:dyDescent="0.3">
      <c r="A12" s="3" t="s">
        <v>78</v>
      </c>
    </row>
    <row r="13" spans="1:1" ht="15" x14ac:dyDescent="0.3">
      <c r="A13" s="3" t="s">
        <v>84</v>
      </c>
    </row>
    <row r="14" spans="1:1" ht="15" x14ac:dyDescent="0.3">
      <c r="A14" s="3" t="s">
        <v>83</v>
      </c>
    </row>
    <row r="15" spans="1:1" ht="15" x14ac:dyDescent="0.3">
      <c r="A15" s="3" t="s">
        <v>82</v>
      </c>
    </row>
    <row r="16" spans="1:1" ht="15" x14ac:dyDescent="0.3">
      <c r="A16" s="3" t="s">
        <v>81</v>
      </c>
    </row>
    <row r="17" spans="1:1" ht="15" x14ac:dyDescent="0.3">
      <c r="A17" s="3" t="s">
        <v>80</v>
      </c>
    </row>
    <row r="18" spans="1:1" ht="15" x14ac:dyDescent="0.3">
      <c r="A18" s="3" t="s">
        <v>79</v>
      </c>
    </row>
    <row r="19" spans="1:1" ht="15" x14ac:dyDescent="0.3">
      <c r="A19" s="3" t="s">
        <v>78</v>
      </c>
    </row>
    <row r="20" spans="1:1" ht="15" x14ac:dyDescent="0.3">
      <c r="A20" s="3" t="s">
        <v>77</v>
      </c>
    </row>
    <row r="21" spans="1:1" x14ac:dyDescent="0.3">
      <c r="A21" s="4"/>
    </row>
    <row r="22" spans="1:1" ht="15" x14ac:dyDescent="0.3">
      <c r="A22" s="3" t="s">
        <v>76</v>
      </c>
    </row>
    <row r="23" spans="1:1" ht="15" x14ac:dyDescent="0.3">
      <c r="A23" s="3" t="s">
        <v>75</v>
      </c>
    </row>
    <row r="24" spans="1:1" ht="15" x14ac:dyDescent="0.3">
      <c r="A24" s="3" t="s">
        <v>74</v>
      </c>
    </row>
    <row r="25" spans="1:1" x14ac:dyDescent="0.3">
      <c r="A25" s="4"/>
    </row>
    <row r="26" spans="1:1" ht="15" x14ac:dyDescent="0.3">
      <c r="A26" s="3" t="s">
        <v>73</v>
      </c>
    </row>
    <row r="27" spans="1:1" ht="15" x14ac:dyDescent="0.3">
      <c r="A27" s="3" t="s">
        <v>72</v>
      </c>
    </row>
    <row r="28" spans="1:1" ht="15" x14ac:dyDescent="0.3">
      <c r="A28" s="3" t="s">
        <v>71</v>
      </c>
    </row>
    <row r="29" spans="1:1" ht="15" x14ac:dyDescent="0.3">
      <c r="A29" s="3" t="s">
        <v>70</v>
      </c>
    </row>
    <row r="30" spans="1:1" ht="15" x14ac:dyDescent="0.3">
      <c r="A30" s="3" t="s">
        <v>69</v>
      </c>
    </row>
    <row r="31" spans="1:1" ht="15" x14ac:dyDescent="0.3">
      <c r="A31" s="3" t="s">
        <v>68</v>
      </c>
    </row>
    <row r="32" spans="1:1" x14ac:dyDescent="0.3">
      <c r="A32" s="4"/>
    </row>
    <row r="33" spans="1:9" x14ac:dyDescent="0.3">
      <c r="A33" s="4" t="s">
        <v>67</v>
      </c>
      <c r="B33" t="s">
        <v>94</v>
      </c>
      <c r="C33" t="s">
        <v>95</v>
      </c>
      <c r="D33" t="s">
        <v>96</v>
      </c>
      <c r="E33" t="s">
        <v>97</v>
      </c>
      <c r="F33" t="s">
        <v>98</v>
      </c>
      <c r="G33" t="s">
        <v>99</v>
      </c>
      <c r="H33" t="s">
        <v>100</v>
      </c>
    </row>
    <row r="35" spans="1:9" x14ac:dyDescent="0.3">
      <c r="A35">
        <v>1751</v>
      </c>
      <c r="B35">
        <v>3</v>
      </c>
      <c r="C35">
        <v>0</v>
      </c>
      <c r="D35">
        <v>0</v>
      </c>
      <c r="E35">
        <v>3</v>
      </c>
      <c r="F35">
        <v>0</v>
      </c>
      <c r="G35">
        <v>0</v>
      </c>
      <c r="I35" t="s">
        <v>93</v>
      </c>
    </row>
    <row r="36" spans="1:9" x14ac:dyDescent="0.3">
      <c r="A36">
        <v>1752</v>
      </c>
      <c r="B36">
        <v>3</v>
      </c>
      <c r="C36">
        <v>0</v>
      </c>
      <c r="D36">
        <v>0</v>
      </c>
      <c r="E36">
        <v>3</v>
      </c>
      <c r="F36">
        <v>0</v>
      </c>
      <c r="G36">
        <v>0</v>
      </c>
      <c r="I36" t="s">
        <v>93</v>
      </c>
    </row>
    <row r="37" spans="1:9" x14ac:dyDescent="0.3">
      <c r="A37">
        <v>1753</v>
      </c>
      <c r="B37">
        <v>3</v>
      </c>
      <c r="C37">
        <v>0</v>
      </c>
      <c r="D37">
        <v>0</v>
      </c>
      <c r="E37">
        <v>3</v>
      </c>
      <c r="F37">
        <v>0</v>
      </c>
      <c r="G37">
        <v>0</v>
      </c>
      <c r="I37" t="s">
        <v>93</v>
      </c>
    </row>
    <row r="38" spans="1:9" x14ac:dyDescent="0.3">
      <c r="A38">
        <v>1754</v>
      </c>
      <c r="B38">
        <v>3</v>
      </c>
      <c r="C38">
        <v>0</v>
      </c>
      <c r="D38">
        <v>0</v>
      </c>
      <c r="E38">
        <v>3</v>
      </c>
      <c r="F38">
        <v>0</v>
      </c>
      <c r="G38">
        <v>0</v>
      </c>
      <c r="I38" t="s">
        <v>93</v>
      </c>
    </row>
    <row r="39" spans="1:9" x14ac:dyDescent="0.3">
      <c r="A39">
        <v>1755</v>
      </c>
      <c r="B39">
        <v>3</v>
      </c>
      <c r="C39">
        <v>0</v>
      </c>
      <c r="D39">
        <v>0</v>
      </c>
      <c r="E39">
        <v>3</v>
      </c>
      <c r="F39">
        <v>0</v>
      </c>
      <c r="G39">
        <v>0</v>
      </c>
      <c r="I39" t="s">
        <v>93</v>
      </c>
    </row>
    <row r="40" spans="1:9" x14ac:dyDescent="0.3">
      <c r="A40">
        <v>1756</v>
      </c>
      <c r="B40">
        <v>3</v>
      </c>
      <c r="C40">
        <v>0</v>
      </c>
      <c r="D40">
        <v>0</v>
      </c>
      <c r="E40">
        <v>3</v>
      </c>
      <c r="F40">
        <v>0</v>
      </c>
      <c r="G40">
        <v>0</v>
      </c>
      <c r="I40" t="s">
        <v>93</v>
      </c>
    </row>
    <row r="41" spans="1:9" x14ac:dyDescent="0.3">
      <c r="A41">
        <v>1757</v>
      </c>
      <c r="B41">
        <v>3</v>
      </c>
      <c r="C41">
        <v>0</v>
      </c>
      <c r="D41">
        <v>0</v>
      </c>
      <c r="E41">
        <v>3</v>
      </c>
      <c r="F41">
        <v>0</v>
      </c>
      <c r="G41">
        <v>0</v>
      </c>
      <c r="I41" t="s">
        <v>93</v>
      </c>
    </row>
    <row r="42" spans="1:9" x14ac:dyDescent="0.3">
      <c r="A42">
        <v>1758</v>
      </c>
      <c r="B42">
        <v>3</v>
      </c>
      <c r="C42">
        <v>0</v>
      </c>
      <c r="D42">
        <v>0</v>
      </c>
      <c r="E42">
        <v>3</v>
      </c>
      <c r="F42">
        <v>0</v>
      </c>
      <c r="G42">
        <v>0</v>
      </c>
      <c r="I42" t="s">
        <v>93</v>
      </c>
    </row>
    <row r="43" spans="1:9" x14ac:dyDescent="0.3">
      <c r="A43">
        <v>1759</v>
      </c>
      <c r="B43">
        <v>3</v>
      </c>
      <c r="C43">
        <v>0</v>
      </c>
      <c r="D43">
        <v>0</v>
      </c>
      <c r="E43">
        <v>3</v>
      </c>
      <c r="F43">
        <v>0</v>
      </c>
      <c r="G43">
        <v>0</v>
      </c>
      <c r="I43" t="s">
        <v>93</v>
      </c>
    </row>
    <row r="44" spans="1:9" x14ac:dyDescent="0.3">
      <c r="A44">
        <v>1760</v>
      </c>
      <c r="B44">
        <v>3</v>
      </c>
      <c r="C44">
        <v>0</v>
      </c>
      <c r="D44">
        <v>0</v>
      </c>
      <c r="E44">
        <v>3</v>
      </c>
      <c r="F44">
        <v>0</v>
      </c>
      <c r="G44">
        <v>0</v>
      </c>
      <c r="I44" t="s">
        <v>93</v>
      </c>
    </row>
    <row r="45" spans="1:9" x14ac:dyDescent="0.3">
      <c r="A45">
        <v>1761</v>
      </c>
      <c r="B45">
        <v>3</v>
      </c>
      <c r="C45">
        <v>0</v>
      </c>
      <c r="D45">
        <v>0</v>
      </c>
      <c r="E45">
        <v>3</v>
      </c>
      <c r="F45">
        <v>0</v>
      </c>
      <c r="G45">
        <v>0</v>
      </c>
      <c r="I45" t="s">
        <v>93</v>
      </c>
    </row>
    <row r="46" spans="1:9" x14ac:dyDescent="0.3">
      <c r="A46">
        <v>1762</v>
      </c>
      <c r="B46">
        <v>3</v>
      </c>
      <c r="C46">
        <v>0</v>
      </c>
      <c r="D46">
        <v>0</v>
      </c>
      <c r="E46">
        <v>3</v>
      </c>
      <c r="F46">
        <v>0</v>
      </c>
      <c r="G46">
        <v>0</v>
      </c>
      <c r="I46" t="s">
        <v>93</v>
      </c>
    </row>
    <row r="47" spans="1:9" x14ac:dyDescent="0.3">
      <c r="A47">
        <v>1763</v>
      </c>
      <c r="B47">
        <v>3</v>
      </c>
      <c r="C47">
        <v>0</v>
      </c>
      <c r="D47">
        <v>0</v>
      </c>
      <c r="E47">
        <v>3</v>
      </c>
      <c r="F47">
        <v>0</v>
      </c>
      <c r="G47">
        <v>0</v>
      </c>
      <c r="I47" t="s">
        <v>93</v>
      </c>
    </row>
    <row r="48" spans="1:9" x14ac:dyDescent="0.3">
      <c r="A48">
        <v>1764</v>
      </c>
      <c r="B48">
        <v>3</v>
      </c>
      <c r="C48">
        <v>0</v>
      </c>
      <c r="D48">
        <v>0</v>
      </c>
      <c r="E48">
        <v>3</v>
      </c>
      <c r="F48">
        <v>0</v>
      </c>
      <c r="G48">
        <v>0</v>
      </c>
      <c r="I48" t="s">
        <v>93</v>
      </c>
    </row>
    <row r="49" spans="1:9" x14ac:dyDescent="0.3">
      <c r="A49">
        <v>1765</v>
      </c>
      <c r="B49">
        <v>3</v>
      </c>
      <c r="C49">
        <v>0</v>
      </c>
      <c r="D49">
        <v>0</v>
      </c>
      <c r="E49">
        <v>3</v>
      </c>
      <c r="F49">
        <v>0</v>
      </c>
      <c r="G49">
        <v>0</v>
      </c>
      <c r="I49" t="s">
        <v>93</v>
      </c>
    </row>
    <row r="50" spans="1:9" x14ac:dyDescent="0.3">
      <c r="A50">
        <v>1766</v>
      </c>
      <c r="B50">
        <v>3</v>
      </c>
      <c r="C50">
        <v>0</v>
      </c>
      <c r="D50">
        <v>0</v>
      </c>
      <c r="E50">
        <v>3</v>
      </c>
      <c r="F50">
        <v>0</v>
      </c>
      <c r="G50">
        <v>0</v>
      </c>
      <c r="I50" t="s">
        <v>93</v>
      </c>
    </row>
    <row r="51" spans="1:9" x14ac:dyDescent="0.3">
      <c r="A51">
        <v>1767</v>
      </c>
      <c r="B51">
        <v>3</v>
      </c>
      <c r="C51">
        <v>0</v>
      </c>
      <c r="D51">
        <v>0</v>
      </c>
      <c r="E51">
        <v>3</v>
      </c>
      <c r="F51">
        <v>0</v>
      </c>
      <c r="G51">
        <v>0</v>
      </c>
      <c r="I51" t="s">
        <v>93</v>
      </c>
    </row>
    <row r="52" spans="1:9" x14ac:dyDescent="0.3">
      <c r="A52">
        <v>1768</v>
      </c>
      <c r="B52">
        <v>3</v>
      </c>
      <c r="C52">
        <v>0</v>
      </c>
      <c r="D52">
        <v>0</v>
      </c>
      <c r="E52">
        <v>3</v>
      </c>
      <c r="F52">
        <v>0</v>
      </c>
      <c r="G52">
        <v>0</v>
      </c>
      <c r="I52" t="s">
        <v>93</v>
      </c>
    </row>
    <row r="53" spans="1:9" x14ac:dyDescent="0.3">
      <c r="A53">
        <v>1769</v>
      </c>
      <c r="B53">
        <v>3</v>
      </c>
      <c r="C53">
        <v>0</v>
      </c>
      <c r="D53">
        <v>0</v>
      </c>
      <c r="E53">
        <v>3</v>
      </c>
      <c r="F53">
        <v>0</v>
      </c>
      <c r="G53">
        <v>0</v>
      </c>
      <c r="I53" t="s">
        <v>93</v>
      </c>
    </row>
    <row r="54" spans="1:9" x14ac:dyDescent="0.3">
      <c r="A54">
        <v>1770</v>
      </c>
      <c r="B54">
        <v>3</v>
      </c>
      <c r="C54">
        <v>0</v>
      </c>
      <c r="D54">
        <v>0</v>
      </c>
      <c r="E54">
        <v>3</v>
      </c>
      <c r="F54">
        <v>0</v>
      </c>
      <c r="G54">
        <v>0</v>
      </c>
      <c r="I54" t="s">
        <v>93</v>
      </c>
    </row>
    <row r="55" spans="1:9" x14ac:dyDescent="0.3">
      <c r="A55">
        <v>1771</v>
      </c>
      <c r="B55">
        <v>4</v>
      </c>
      <c r="C55">
        <v>0</v>
      </c>
      <c r="D55">
        <v>0</v>
      </c>
      <c r="E55">
        <v>4</v>
      </c>
      <c r="F55">
        <v>0</v>
      </c>
      <c r="G55">
        <v>0</v>
      </c>
      <c r="I55" t="s">
        <v>93</v>
      </c>
    </row>
    <row r="56" spans="1:9" x14ac:dyDescent="0.3">
      <c r="A56">
        <v>1772</v>
      </c>
      <c r="B56">
        <v>4</v>
      </c>
      <c r="C56">
        <v>0</v>
      </c>
      <c r="D56">
        <v>0</v>
      </c>
      <c r="E56">
        <v>4</v>
      </c>
      <c r="F56">
        <v>0</v>
      </c>
      <c r="G56">
        <v>0</v>
      </c>
      <c r="I56" t="s">
        <v>93</v>
      </c>
    </row>
    <row r="57" spans="1:9" x14ac:dyDescent="0.3">
      <c r="A57">
        <v>1773</v>
      </c>
      <c r="B57">
        <v>4</v>
      </c>
      <c r="C57">
        <v>0</v>
      </c>
      <c r="D57">
        <v>0</v>
      </c>
      <c r="E57">
        <v>4</v>
      </c>
      <c r="F57">
        <v>0</v>
      </c>
      <c r="G57">
        <v>0</v>
      </c>
      <c r="I57" t="s">
        <v>93</v>
      </c>
    </row>
    <row r="58" spans="1:9" x14ac:dyDescent="0.3">
      <c r="A58">
        <v>1774</v>
      </c>
      <c r="B58">
        <v>4</v>
      </c>
      <c r="C58">
        <v>0</v>
      </c>
      <c r="D58">
        <v>0</v>
      </c>
      <c r="E58">
        <v>4</v>
      </c>
      <c r="F58">
        <v>0</v>
      </c>
      <c r="G58">
        <v>0</v>
      </c>
      <c r="I58" t="s">
        <v>93</v>
      </c>
    </row>
    <row r="59" spans="1:9" x14ac:dyDescent="0.3">
      <c r="A59">
        <v>1775</v>
      </c>
      <c r="B59">
        <v>4</v>
      </c>
      <c r="C59">
        <v>0</v>
      </c>
      <c r="D59">
        <v>0</v>
      </c>
      <c r="E59">
        <v>4</v>
      </c>
      <c r="F59">
        <v>0</v>
      </c>
      <c r="G59">
        <v>0</v>
      </c>
      <c r="I59" t="s">
        <v>93</v>
      </c>
    </row>
    <row r="60" spans="1:9" x14ac:dyDescent="0.3">
      <c r="A60">
        <v>1776</v>
      </c>
      <c r="B60">
        <v>4</v>
      </c>
      <c r="C60">
        <v>0</v>
      </c>
      <c r="D60">
        <v>0</v>
      </c>
      <c r="E60">
        <v>4</v>
      </c>
      <c r="F60">
        <v>0</v>
      </c>
      <c r="G60">
        <v>0</v>
      </c>
      <c r="I60" t="s">
        <v>93</v>
      </c>
    </row>
    <row r="61" spans="1:9" x14ac:dyDescent="0.3">
      <c r="A61">
        <v>1777</v>
      </c>
      <c r="B61">
        <v>4</v>
      </c>
      <c r="C61">
        <v>0</v>
      </c>
      <c r="D61">
        <v>0</v>
      </c>
      <c r="E61">
        <v>4</v>
      </c>
      <c r="F61">
        <v>0</v>
      </c>
      <c r="G61">
        <v>0</v>
      </c>
      <c r="I61" t="s">
        <v>93</v>
      </c>
    </row>
    <row r="62" spans="1:9" x14ac:dyDescent="0.3">
      <c r="A62">
        <v>1778</v>
      </c>
      <c r="B62">
        <v>4</v>
      </c>
      <c r="C62">
        <v>0</v>
      </c>
      <c r="D62">
        <v>0</v>
      </c>
      <c r="E62">
        <v>4</v>
      </c>
      <c r="F62">
        <v>0</v>
      </c>
      <c r="G62">
        <v>0</v>
      </c>
      <c r="I62" t="s">
        <v>93</v>
      </c>
    </row>
    <row r="63" spans="1:9" x14ac:dyDescent="0.3">
      <c r="A63">
        <v>1779</v>
      </c>
      <c r="B63">
        <v>4</v>
      </c>
      <c r="C63">
        <v>0</v>
      </c>
      <c r="D63">
        <v>0</v>
      </c>
      <c r="E63">
        <v>4</v>
      </c>
      <c r="F63">
        <v>0</v>
      </c>
      <c r="G63">
        <v>0</v>
      </c>
      <c r="I63" t="s">
        <v>93</v>
      </c>
    </row>
    <row r="64" spans="1:9" x14ac:dyDescent="0.3">
      <c r="A64">
        <v>1780</v>
      </c>
      <c r="B64">
        <v>4</v>
      </c>
      <c r="C64">
        <v>0</v>
      </c>
      <c r="D64">
        <v>0</v>
      </c>
      <c r="E64">
        <v>4</v>
      </c>
      <c r="F64">
        <v>0</v>
      </c>
      <c r="G64">
        <v>0</v>
      </c>
      <c r="I64" t="s">
        <v>93</v>
      </c>
    </row>
    <row r="65" spans="1:9" x14ac:dyDescent="0.3">
      <c r="A65">
        <v>1781</v>
      </c>
      <c r="B65">
        <v>5</v>
      </c>
      <c r="C65">
        <v>0</v>
      </c>
      <c r="D65">
        <v>0</v>
      </c>
      <c r="E65">
        <v>5</v>
      </c>
      <c r="F65">
        <v>0</v>
      </c>
      <c r="G65">
        <v>0</v>
      </c>
      <c r="I65" t="s">
        <v>93</v>
      </c>
    </row>
    <row r="66" spans="1:9" x14ac:dyDescent="0.3">
      <c r="A66">
        <v>1782</v>
      </c>
      <c r="B66">
        <v>5</v>
      </c>
      <c r="C66">
        <v>0</v>
      </c>
      <c r="D66">
        <v>0</v>
      </c>
      <c r="E66">
        <v>5</v>
      </c>
      <c r="F66">
        <v>0</v>
      </c>
      <c r="G66">
        <v>0</v>
      </c>
      <c r="I66" t="s">
        <v>93</v>
      </c>
    </row>
    <row r="67" spans="1:9" x14ac:dyDescent="0.3">
      <c r="A67">
        <v>1783</v>
      </c>
      <c r="B67">
        <v>5</v>
      </c>
      <c r="C67">
        <v>0</v>
      </c>
      <c r="D67">
        <v>0</v>
      </c>
      <c r="E67">
        <v>5</v>
      </c>
      <c r="F67">
        <v>0</v>
      </c>
      <c r="G67">
        <v>0</v>
      </c>
      <c r="I67" t="s">
        <v>93</v>
      </c>
    </row>
    <row r="68" spans="1:9" x14ac:dyDescent="0.3">
      <c r="A68">
        <v>1784</v>
      </c>
      <c r="B68">
        <v>5</v>
      </c>
      <c r="C68">
        <v>0</v>
      </c>
      <c r="D68">
        <v>0</v>
      </c>
      <c r="E68">
        <v>5</v>
      </c>
      <c r="F68">
        <v>0</v>
      </c>
      <c r="G68">
        <v>0</v>
      </c>
      <c r="I68" t="s">
        <v>93</v>
      </c>
    </row>
    <row r="69" spans="1:9" x14ac:dyDescent="0.3">
      <c r="A69">
        <v>1785</v>
      </c>
      <c r="B69">
        <v>5</v>
      </c>
      <c r="C69">
        <v>0</v>
      </c>
      <c r="D69">
        <v>0</v>
      </c>
      <c r="E69">
        <v>5</v>
      </c>
      <c r="F69">
        <v>0</v>
      </c>
      <c r="G69">
        <v>0</v>
      </c>
      <c r="I69" t="s">
        <v>93</v>
      </c>
    </row>
    <row r="70" spans="1:9" x14ac:dyDescent="0.3">
      <c r="A70">
        <v>1786</v>
      </c>
      <c r="B70">
        <v>5</v>
      </c>
      <c r="C70">
        <v>0</v>
      </c>
      <c r="D70">
        <v>0</v>
      </c>
      <c r="E70">
        <v>5</v>
      </c>
      <c r="F70">
        <v>0</v>
      </c>
      <c r="G70">
        <v>0</v>
      </c>
      <c r="I70" t="s">
        <v>93</v>
      </c>
    </row>
    <row r="71" spans="1:9" x14ac:dyDescent="0.3">
      <c r="A71">
        <v>1787</v>
      </c>
      <c r="B71">
        <v>5</v>
      </c>
      <c r="C71">
        <v>0</v>
      </c>
      <c r="D71">
        <v>0</v>
      </c>
      <c r="E71">
        <v>5</v>
      </c>
      <c r="F71">
        <v>0</v>
      </c>
      <c r="G71">
        <v>0</v>
      </c>
      <c r="I71" t="s">
        <v>93</v>
      </c>
    </row>
    <row r="72" spans="1:9" x14ac:dyDescent="0.3">
      <c r="A72">
        <v>1788</v>
      </c>
      <c r="B72">
        <v>5</v>
      </c>
      <c r="C72">
        <v>0</v>
      </c>
      <c r="D72">
        <v>0</v>
      </c>
      <c r="E72">
        <v>5</v>
      </c>
      <c r="F72">
        <v>0</v>
      </c>
      <c r="G72">
        <v>0</v>
      </c>
      <c r="I72" t="s">
        <v>93</v>
      </c>
    </row>
    <row r="73" spans="1:9" x14ac:dyDescent="0.3">
      <c r="A73">
        <v>1789</v>
      </c>
      <c r="B73">
        <v>5</v>
      </c>
      <c r="C73">
        <v>0</v>
      </c>
      <c r="D73">
        <v>0</v>
      </c>
      <c r="E73">
        <v>5</v>
      </c>
      <c r="F73">
        <v>0</v>
      </c>
      <c r="G73">
        <v>0</v>
      </c>
      <c r="I73" t="s">
        <v>93</v>
      </c>
    </row>
    <row r="74" spans="1:9" x14ac:dyDescent="0.3">
      <c r="A74">
        <v>1790</v>
      </c>
      <c r="B74">
        <v>5</v>
      </c>
      <c r="C74">
        <v>0</v>
      </c>
      <c r="D74">
        <v>0</v>
      </c>
      <c r="E74">
        <v>5</v>
      </c>
      <c r="F74">
        <v>0</v>
      </c>
      <c r="G74">
        <v>0</v>
      </c>
      <c r="I74" t="s">
        <v>93</v>
      </c>
    </row>
    <row r="75" spans="1:9" x14ac:dyDescent="0.3">
      <c r="A75">
        <v>1791</v>
      </c>
      <c r="B75">
        <v>6</v>
      </c>
      <c r="C75">
        <v>0</v>
      </c>
      <c r="D75">
        <v>0</v>
      </c>
      <c r="E75">
        <v>6</v>
      </c>
      <c r="F75">
        <v>0</v>
      </c>
      <c r="G75">
        <v>0</v>
      </c>
      <c r="I75" t="s">
        <v>93</v>
      </c>
    </row>
    <row r="76" spans="1:9" x14ac:dyDescent="0.3">
      <c r="A76">
        <v>1792</v>
      </c>
      <c r="B76">
        <v>6</v>
      </c>
      <c r="C76">
        <v>0</v>
      </c>
      <c r="D76">
        <v>0</v>
      </c>
      <c r="E76">
        <v>6</v>
      </c>
      <c r="F76">
        <v>0</v>
      </c>
      <c r="G76">
        <v>0</v>
      </c>
      <c r="I76" t="s">
        <v>93</v>
      </c>
    </row>
    <row r="77" spans="1:9" x14ac:dyDescent="0.3">
      <c r="A77">
        <v>1793</v>
      </c>
      <c r="B77">
        <v>6</v>
      </c>
      <c r="C77">
        <v>0</v>
      </c>
      <c r="D77">
        <v>0</v>
      </c>
      <c r="E77">
        <v>6</v>
      </c>
      <c r="F77">
        <v>0</v>
      </c>
      <c r="G77">
        <v>0</v>
      </c>
      <c r="I77" t="s">
        <v>93</v>
      </c>
    </row>
    <row r="78" spans="1:9" x14ac:dyDescent="0.3">
      <c r="A78">
        <v>1794</v>
      </c>
      <c r="B78">
        <v>6</v>
      </c>
      <c r="C78">
        <v>0</v>
      </c>
      <c r="D78">
        <v>0</v>
      </c>
      <c r="E78">
        <v>6</v>
      </c>
      <c r="F78">
        <v>0</v>
      </c>
      <c r="G78">
        <v>0</v>
      </c>
      <c r="I78" t="s">
        <v>93</v>
      </c>
    </row>
    <row r="79" spans="1:9" x14ac:dyDescent="0.3">
      <c r="A79">
        <v>1795</v>
      </c>
      <c r="B79">
        <v>6</v>
      </c>
      <c r="C79">
        <v>0</v>
      </c>
      <c r="D79">
        <v>0</v>
      </c>
      <c r="E79">
        <v>6</v>
      </c>
      <c r="F79">
        <v>0</v>
      </c>
      <c r="G79">
        <v>0</v>
      </c>
      <c r="I79" t="s">
        <v>93</v>
      </c>
    </row>
    <row r="80" spans="1:9" x14ac:dyDescent="0.3">
      <c r="A80">
        <v>1796</v>
      </c>
      <c r="B80">
        <v>6</v>
      </c>
      <c r="C80">
        <v>0</v>
      </c>
      <c r="D80">
        <v>0</v>
      </c>
      <c r="E80">
        <v>6</v>
      </c>
      <c r="F80">
        <v>0</v>
      </c>
      <c r="G80">
        <v>0</v>
      </c>
      <c r="I80" t="s">
        <v>93</v>
      </c>
    </row>
    <row r="81" spans="1:9" x14ac:dyDescent="0.3">
      <c r="A81">
        <v>1797</v>
      </c>
      <c r="B81">
        <v>7</v>
      </c>
      <c r="C81">
        <v>0</v>
      </c>
      <c r="D81">
        <v>0</v>
      </c>
      <c r="E81">
        <v>7</v>
      </c>
      <c r="F81">
        <v>0</v>
      </c>
      <c r="G81">
        <v>0</v>
      </c>
      <c r="I81" t="s">
        <v>93</v>
      </c>
    </row>
    <row r="82" spans="1:9" x14ac:dyDescent="0.3">
      <c r="A82">
        <v>1798</v>
      </c>
      <c r="B82">
        <v>7</v>
      </c>
      <c r="C82">
        <v>0</v>
      </c>
      <c r="D82">
        <v>0</v>
      </c>
      <c r="E82">
        <v>7</v>
      </c>
      <c r="F82">
        <v>0</v>
      </c>
      <c r="G82">
        <v>0</v>
      </c>
      <c r="I82" t="s">
        <v>93</v>
      </c>
    </row>
    <row r="83" spans="1:9" x14ac:dyDescent="0.3">
      <c r="A83">
        <v>1799</v>
      </c>
      <c r="B83">
        <v>7</v>
      </c>
      <c r="C83">
        <v>0</v>
      </c>
      <c r="D83">
        <v>0</v>
      </c>
      <c r="E83">
        <v>7</v>
      </c>
      <c r="F83">
        <v>0</v>
      </c>
      <c r="G83">
        <v>0</v>
      </c>
      <c r="I83" t="s">
        <v>93</v>
      </c>
    </row>
    <row r="84" spans="1:9" x14ac:dyDescent="0.3">
      <c r="A84">
        <v>1800</v>
      </c>
      <c r="B84">
        <v>8</v>
      </c>
      <c r="C84">
        <v>0</v>
      </c>
      <c r="D84">
        <v>0</v>
      </c>
      <c r="E84">
        <v>8</v>
      </c>
      <c r="F84">
        <v>0</v>
      </c>
      <c r="G84">
        <v>0</v>
      </c>
      <c r="I84" t="s">
        <v>93</v>
      </c>
    </row>
    <row r="85" spans="1:9" x14ac:dyDescent="0.3">
      <c r="A85">
        <v>1801</v>
      </c>
      <c r="B85">
        <v>8</v>
      </c>
      <c r="C85">
        <v>0</v>
      </c>
      <c r="D85">
        <v>0</v>
      </c>
      <c r="E85">
        <v>8</v>
      </c>
      <c r="F85">
        <v>0</v>
      </c>
      <c r="G85">
        <v>0</v>
      </c>
      <c r="I85" t="s">
        <v>93</v>
      </c>
    </row>
    <row r="86" spans="1:9" x14ac:dyDescent="0.3">
      <c r="A86">
        <v>1802</v>
      </c>
      <c r="B86">
        <v>10</v>
      </c>
      <c r="C86">
        <v>0</v>
      </c>
      <c r="D86">
        <v>0</v>
      </c>
      <c r="E86">
        <v>10</v>
      </c>
      <c r="F86">
        <v>0</v>
      </c>
      <c r="G86">
        <v>0</v>
      </c>
      <c r="I86" t="s">
        <v>93</v>
      </c>
    </row>
    <row r="87" spans="1:9" x14ac:dyDescent="0.3">
      <c r="A87">
        <v>1803</v>
      </c>
      <c r="B87">
        <v>9</v>
      </c>
      <c r="C87">
        <v>0</v>
      </c>
      <c r="D87">
        <v>0</v>
      </c>
      <c r="E87">
        <v>9</v>
      </c>
      <c r="F87">
        <v>0</v>
      </c>
      <c r="G87">
        <v>0</v>
      </c>
      <c r="I87" t="s">
        <v>93</v>
      </c>
    </row>
    <row r="88" spans="1:9" x14ac:dyDescent="0.3">
      <c r="A88">
        <v>1804</v>
      </c>
      <c r="B88">
        <v>9</v>
      </c>
      <c r="C88">
        <v>0</v>
      </c>
      <c r="D88">
        <v>0</v>
      </c>
      <c r="E88">
        <v>9</v>
      </c>
      <c r="F88">
        <v>0</v>
      </c>
      <c r="G88">
        <v>0</v>
      </c>
      <c r="I88" t="s">
        <v>93</v>
      </c>
    </row>
    <row r="89" spans="1:9" x14ac:dyDescent="0.3">
      <c r="A89">
        <v>1805</v>
      </c>
      <c r="B89">
        <v>9</v>
      </c>
      <c r="C89">
        <v>0</v>
      </c>
      <c r="D89">
        <v>0</v>
      </c>
      <c r="E89">
        <v>9</v>
      </c>
      <c r="F89">
        <v>0</v>
      </c>
      <c r="G89">
        <v>0</v>
      </c>
      <c r="I89" t="s">
        <v>93</v>
      </c>
    </row>
    <row r="90" spans="1:9" x14ac:dyDescent="0.3">
      <c r="A90">
        <v>1806</v>
      </c>
      <c r="B90">
        <v>10</v>
      </c>
      <c r="C90">
        <v>0</v>
      </c>
      <c r="D90">
        <v>0</v>
      </c>
      <c r="E90">
        <v>10</v>
      </c>
      <c r="F90">
        <v>0</v>
      </c>
      <c r="G90">
        <v>0</v>
      </c>
      <c r="I90" t="s">
        <v>93</v>
      </c>
    </row>
    <row r="91" spans="1:9" x14ac:dyDescent="0.3">
      <c r="A91">
        <v>1807</v>
      </c>
      <c r="B91">
        <v>10</v>
      </c>
      <c r="C91">
        <v>0</v>
      </c>
      <c r="D91">
        <v>0</v>
      </c>
      <c r="E91">
        <v>10</v>
      </c>
      <c r="F91">
        <v>0</v>
      </c>
      <c r="G91">
        <v>0</v>
      </c>
      <c r="I91" t="s">
        <v>93</v>
      </c>
    </row>
    <row r="92" spans="1:9" x14ac:dyDescent="0.3">
      <c r="A92">
        <v>1808</v>
      </c>
      <c r="B92">
        <v>10</v>
      </c>
      <c r="C92">
        <v>0</v>
      </c>
      <c r="D92">
        <v>0</v>
      </c>
      <c r="E92">
        <v>10</v>
      </c>
      <c r="F92">
        <v>0</v>
      </c>
      <c r="G92">
        <v>0</v>
      </c>
      <c r="I92" t="s">
        <v>93</v>
      </c>
    </row>
    <row r="93" spans="1:9" x14ac:dyDescent="0.3">
      <c r="A93">
        <v>1809</v>
      </c>
      <c r="B93">
        <v>10</v>
      </c>
      <c r="C93">
        <v>0</v>
      </c>
      <c r="D93">
        <v>0</v>
      </c>
      <c r="E93">
        <v>10</v>
      </c>
      <c r="F93">
        <v>0</v>
      </c>
      <c r="G93">
        <v>0</v>
      </c>
      <c r="I93" t="s">
        <v>93</v>
      </c>
    </row>
    <row r="94" spans="1:9" x14ac:dyDescent="0.3">
      <c r="A94">
        <v>1810</v>
      </c>
      <c r="B94">
        <v>10</v>
      </c>
      <c r="C94">
        <v>0</v>
      </c>
      <c r="D94">
        <v>0</v>
      </c>
      <c r="E94">
        <v>10</v>
      </c>
      <c r="F94">
        <v>0</v>
      </c>
      <c r="G94">
        <v>0</v>
      </c>
      <c r="I94" t="s">
        <v>93</v>
      </c>
    </row>
    <row r="95" spans="1:9" x14ac:dyDescent="0.3">
      <c r="A95">
        <v>1811</v>
      </c>
      <c r="B95">
        <v>11</v>
      </c>
      <c r="C95">
        <v>0</v>
      </c>
      <c r="D95">
        <v>0</v>
      </c>
      <c r="E95">
        <v>11</v>
      </c>
      <c r="F95">
        <v>0</v>
      </c>
      <c r="G95">
        <v>0</v>
      </c>
      <c r="I95" t="s">
        <v>93</v>
      </c>
    </row>
    <row r="96" spans="1:9" x14ac:dyDescent="0.3">
      <c r="A96">
        <v>1812</v>
      </c>
      <c r="B96">
        <v>11</v>
      </c>
      <c r="C96">
        <v>0</v>
      </c>
      <c r="D96">
        <v>0</v>
      </c>
      <c r="E96">
        <v>11</v>
      </c>
      <c r="F96">
        <v>0</v>
      </c>
      <c r="G96">
        <v>0</v>
      </c>
      <c r="I96" t="s">
        <v>93</v>
      </c>
    </row>
    <row r="97" spans="1:9" x14ac:dyDescent="0.3">
      <c r="A97">
        <v>1813</v>
      </c>
      <c r="B97">
        <v>11</v>
      </c>
      <c r="C97">
        <v>0</v>
      </c>
      <c r="D97">
        <v>0</v>
      </c>
      <c r="E97">
        <v>11</v>
      </c>
      <c r="F97">
        <v>0</v>
      </c>
      <c r="G97">
        <v>0</v>
      </c>
      <c r="I97" t="s">
        <v>93</v>
      </c>
    </row>
    <row r="98" spans="1:9" x14ac:dyDescent="0.3">
      <c r="A98">
        <v>1814</v>
      </c>
      <c r="B98">
        <v>11</v>
      </c>
      <c r="C98">
        <v>0</v>
      </c>
      <c r="D98">
        <v>0</v>
      </c>
      <c r="E98">
        <v>11</v>
      </c>
      <c r="F98">
        <v>0</v>
      </c>
      <c r="G98">
        <v>0</v>
      </c>
      <c r="I98" t="s">
        <v>93</v>
      </c>
    </row>
    <row r="99" spans="1:9" x14ac:dyDescent="0.3">
      <c r="A99">
        <v>1815</v>
      </c>
      <c r="B99">
        <v>12</v>
      </c>
      <c r="C99">
        <v>0</v>
      </c>
      <c r="D99">
        <v>0</v>
      </c>
      <c r="E99">
        <v>12</v>
      </c>
      <c r="F99">
        <v>0</v>
      </c>
      <c r="G99">
        <v>0</v>
      </c>
      <c r="I99" t="s">
        <v>93</v>
      </c>
    </row>
    <row r="100" spans="1:9" x14ac:dyDescent="0.3">
      <c r="A100">
        <v>1816</v>
      </c>
      <c r="B100">
        <v>13</v>
      </c>
      <c r="C100">
        <v>0</v>
      </c>
      <c r="D100">
        <v>0</v>
      </c>
      <c r="E100">
        <v>13</v>
      </c>
      <c r="F100">
        <v>0</v>
      </c>
      <c r="G100">
        <v>0</v>
      </c>
      <c r="I100" t="s">
        <v>93</v>
      </c>
    </row>
    <row r="101" spans="1:9" x14ac:dyDescent="0.3">
      <c r="A101">
        <v>1817</v>
      </c>
      <c r="B101">
        <v>14</v>
      </c>
      <c r="C101">
        <v>0</v>
      </c>
      <c r="D101">
        <v>0</v>
      </c>
      <c r="E101">
        <v>14</v>
      </c>
      <c r="F101">
        <v>0</v>
      </c>
      <c r="G101">
        <v>0</v>
      </c>
      <c r="I101" t="s">
        <v>93</v>
      </c>
    </row>
    <row r="102" spans="1:9" x14ac:dyDescent="0.3">
      <c r="A102">
        <v>1818</v>
      </c>
      <c r="B102">
        <v>14</v>
      </c>
      <c r="C102">
        <v>0</v>
      </c>
      <c r="D102">
        <v>0</v>
      </c>
      <c r="E102">
        <v>14</v>
      </c>
      <c r="F102">
        <v>0</v>
      </c>
      <c r="G102">
        <v>0</v>
      </c>
      <c r="I102" t="s">
        <v>93</v>
      </c>
    </row>
    <row r="103" spans="1:9" x14ac:dyDescent="0.3">
      <c r="A103">
        <v>1819</v>
      </c>
      <c r="B103">
        <v>14</v>
      </c>
      <c r="C103">
        <v>0</v>
      </c>
      <c r="D103">
        <v>0</v>
      </c>
      <c r="E103">
        <v>14</v>
      </c>
      <c r="F103">
        <v>0</v>
      </c>
      <c r="G103">
        <v>0</v>
      </c>
      <c r="I103" t="s">
        <v>93</v>
      </c>
    </row>
    <row r="104" spans="1:9" x14ac:dyDescent="0.3">
      <c r="A104">
        <v>1820</v>
      </c>
      <c r="B104">
        <v>14</v>
      </c>
      <c r="C104">
        <v>0</v>
      </c>
      <c r="D104">
        <v>0</v>
      </c>
      <c r="E104">
        <v>14</v>
      </c>
      <c r="F104">
        <v>0</v>
      </c>
      <c r="G104">
        <v>0</v>
      </c>
      <c r="I104" t="s">
        <v>93</v>
      </c>
    </row>
    <row r="105" spans="1:9" x14ac:dyDescent="0.3">
      <c r="A105">
        <v>1821</v>
      </c>
      <c r="B105">
        <v>14</v>
      </c>
      <c r="C105">
        <v>0</v>
      </c>
      <c r="D105">
        <v>0</v>
      </c>
      <c r="E105">
        <v>14</v>
      </c>
      <c r="F105">
        <v>0</v>
      </c>
      <c r="G105">
        <v>0</v>
      </c>
      <c r="I105" t="s">
        <v>93</v>
      </c>
    </row>
    <row r="106" spans="1:9" x14ac:dyDescent="0.3">
      <c r="A106">
        <v>1822</v>
      </c>
      <c r="B106">
        <v>15</v>
      </c>
      <c r="C106">
        <v>0</v>
      </c>
      <c r="D106">
        <v>0</v>
      </c>
      <c r="E106">
        <v>15</v>
      </c>
      <c r="F106">
        <v>0</v>
      </c>
      <c r="G106">
        <v>0</v>
      </c>
      <c r="I106" t="s">
        <v>93</v>
      </c>
    </row>
    <row r="107" spans="1:9" x14ac:dyDescent="0.3">
      <c r="A107">
        <v>1823</v>
      </c>
      <c r="B107">
        <v>16</v>
      </c>
      <c r="C107">
        <v>0</v>
      </c>
      <c r="D107">
        <v>0</v>
      </c>
      <c r="E107">
        <v>16</v>
      </c>
      <c r="F107">
        <v>0</v>
      </c>
      <c r="G107">
        <v>0</v>
      </c>
      <c r="I107" t="s">
        <v>93</v>
      </c>
    </row>
    <row r="108" spans="1:9" x14ac:dyDescent="0.3">
      <c r="A108">
        <v>1824</v>
      </c>
      <c r="B108">
        <v>16</v>
      </c>
      <c r="C108">
        <v>0</v>
      </c>
      <c r="D108">
        <v>0</v>
      </c>
      <c r="E108">
        <v>16</v>
      </c>
      <c r="F108">
        <v>0</v>
      </c>
      <c r="G108">
        <v>0</v>
      </c>
      <c r="I108" t="s">
        <v>93</v>
      </c>
    </row>
    <row r="109" spans="1:9" x14ac:dyDescent="0.3">
      <c r="A109">
        <v>1825</v>
      </c>
      <c r="B109">
        <v>17</v>
      </c>
      <c r="C109">
        <v>0</v>
      </c>
      <c r="D109">
        <v>0</v>
      </c>
      <c r="E109">
        <v>17</v>
      </c>
      <c r="F109">
        <v>0</v>
      </c>
      <c r="G109">
        <v>0</v>
      </c>
      <c r="I109" t="s">
        <v>93</v>
      </c>
    </row>
    <row r="110" spans="1:9" x14ac:dyDescent="0.3">
      <c r="A110">
        <v>1826</v>
      </c>
      <c r="B110">
        <v>17</v>
      </c>
      <c r="C110">
        <v>0</v>
      </c>
      <c r="D110">
        <v>0</v>
      </c>
      <c r="E110">
        <v>17</v>
      </c>
      <c r="F110">
        <v>0</v>
      </c>
      <c r="G110">
        <v>0</v>
      </c>
      <c r="I110" t="s">
        <v>93</v>
      </c>
    </row>
    <row r="111" spans="1:9" x14ac:dyDescent="0.3">
      <c r="A111">
        <v>1827</v>
      </c>
      <c r="B111">
        <v>18</v>
      </c>
      <c r="C111">
        <v>0</v>
      </c>
      <c r="D111">
        <v>0</v>
      </c>
      <c r="E111">
        <v>18</v>
      </c>
      <c r="F111">
        <v>0</v>
      </c>
      <c r="G111">
        <v>0</v>
      </c>
      <c r="I111" t="s">
        <v>93</v>
      </c>
    </row>
    <row r="112" spans="1:9" x14ac:dyDescent="0.3">
      <c r="A112">
        <v>1828</v>
      </c>
      <c r="B112">
        <v>18</v>
      </c>
      <c r="C112">
        <v>0</v>
      </c>
      <c r="D112">
        <v>0</v>
      </c>
      <c r="E112">
        <v>18</v>
      </c>
      <c r="F112">
        <v>0</v>
      </c>
      <c r="G112">
        <v>0</v>
      </c>
      <c r="I112" t="s">
        <v>93</v>
      </c>
    </row>
    <row r="113" spans="1:9" x14ac:dyDescent="0.3">
      <c r="A113">
        <v>1829</v>
      </c>
      <c r="B113">
        <v>18</v>
      </c>
      <c r="C113">
        <v>0</v>
      </c>
      <c r="D113">
        <v>0</v>
      </c>
      <c r="E113">
        <v>18</v>
      </c>
      <c r="F113">
        <v>0</v>
      </c>
      <c r="G113">
        <v>0</v>
      </c>
      <c r="I113" t="s">
        <v>93</v>
      </c>
    </row>
    <row r="114" spans="1:9" x14ac:dyDescent="0.3">
      <c r="A114">
        <v>1830</v>
      </c>
      <c r="B114">
        <v>24</v>
      </c>
      <c r="C114">
        <v>0</v>
      </c>
      <c r="D114">
        <v>0</v>
      </c>
      <c r="E114">
        <v>24</v>
      </c>
      <c r="F114">
        <v>0</v>
      </c>
      <c r="G114">
        <v>0</v>
      </c>
      <c r="I114" t="s">
        <v>93</v>
      </c>
    </row>
    <row r="115" spans="1:9" x14ac:dyDescent="0.3">
      <c r="A115">
        <v>1831</v>
      </c>
      <c r="B115">
        <v>23</v>
      </c>
      <c r="C115">
        <v>0</v>
      </c>
      <c r="D115">
        <v>0</v>
      </c>
      <c r="E115">
        <v>23</v>
      </c>
      <c r="F115">
        <v>0</v>
      </c>
      <c r="G115">
        <v>0</v>
      </c>
      <c r="I115" t="s">
        <v>93</v>
      </c>
    </row>
    <row r="116" spans="1:9" x14ac:dyDescent="0.3">
      <c r="A116">
        <v>1832</v>
      </c>
      <c r="B116">
        <v>23</v>
      </c>
      <c r="C116">
        <v>0</v>
      </c>
      <c r="D116">
        <v>0</v>
      </c>
      <c r="E116">
        <v>23</v>
      </c>
      <c r="F116">
        <v>0</v>
      </c>
      <c r="G116">
        <v>0</v>
      </c>
      <c r="I116" t="s">
        <v>93</v>
      </c>
    </row>
    <row r="117" spans="1:9" x14ac:dyDescent="0.3">
      <c r="A117">
        <v>1833</v>
      </c>
      <c r="B117">
        <v>24</v>
      </c>
      <c r="C117">
        <v>0</v>
      </c>
      <c r="D117">
        <v>0</v>
      </c>
      <c r="E117">
        <v>24</v>
      </c>
      <c r="F117">
        <v>0</v>
      </c>
      <c r="G117">
        <v>0</v>
      </c>
      <c r="I117" t="s">
        <v>93</v>
      </c>
    </row>
    <row r="118" spans="1:9" x14ac:dyDescent="0.3">
      <c r="A118">
        <v>1834</v>
      </c>
      <c r="B118">
        <v>24</v>
      </c>
      <c r="C118">
        <v>0</v>
      </c>
      <c r="D118">
        <v>0</v>
      </c>
      <c r="E118">
        <v>24</v>
      </c>
      <c r="F118">
        <v>0</v>
      </c>
      <c r="G118">
        <v>0</v>
      </c>
      <c r="I118" t="s">
        <v>93</v>
      </c>
    </row>
    <row r="119" spans="1:9" x14ac:dyDescent="0.3">
      <c r="A119">
        <v>1835</v>
      </c>
      <c r="B119">
        <v>25</v>
      </c>
      <c r="C119">
        <v>0</v>
      </c>
      <c r="D119">
        <v>0</v>
      </c>
      <c r="E119">
        <v>25</v>
      </c>
      <c r="F119">
        <v>0</v>
      </c>
      <c r="G119">
        <v>0</v>
      </c>
      <c r="I119" t="s">
        <v>93</v>
      </c>
    </row>
    <row r="120" spans="1:9" x14ac:dyDescent="0.3">
      <c r="A120">
        <v>1836</v>
      </c>
      <c r="B120">
        <v>29</v>
      </c>
      <c r="C120">
        <v>0</v>
      </c>
      <c r="D120">
        <v>0</v>
      </c>
      <c r="E120">
        <v>29</v>
      </c>
      <c r="F120">
        <v>0</v>
      </c>
      <c r="G120">
        <v>0</v>
      </c>
      <c r="I120" t="s">
        <v>93</v>
      </c>
    </row>
    <row r="121" spans="1:9" x14ac:dyDescent="0.3">
      <c r="A121">
        <v>1837</v>
      </c>
      <c r="B121">
        <v>29</v>
      </c>
      <c r="C121">
        <v>0</v>
      </c>
      <c r="D121">
        <v>0</v>
      </c>
      <c r="E121">
        <v>29</v>
      </c>
      <c r="F121">
        <v>0</v>
      </c>
      <c r="G121">
        <v>0</v>
      </c>
      <c r="I121" t="s">
        <v>93</v>
      </c>
    </row>
    <row r="122" spans="1:9" x14ac:dyDescent="0.3">
      <c r="A122">
        <v>1838</v>
      </c>
      <c r="B122">
        <v>30</v>
      </c>
      <c r="C122">
        <v>0</v>
      </c>
      <c r="D122">
        <v>0</v>
      </c>
      <c r="E122">
        <v>30</v>
      </c>
      <c r="F122">
        <v>0</v>
      </c>
      <c r="G122">
        <v>0</v>
      </c>
      <c r="I122" t="s">
        <v>93</v>
      </c>
    </row>
    <row r="123" spans="1:9" x14ac:dyDescent="0.3">
      <c r="A123">
        <v>1839</v>
      </c>
      <c r="B123">
        <v>31</v>
      </c>
      <c r="C123">
        <v>0</v>
      </c>
      <c r="D123">
        <v>0</v>
      </c>
      <c r="E123">
        <v>31</v>
      </c>
      <c r="F123">
        <v>0</v>
      </c>
      <c r="G123">
        <v>0</v>
      </c>
      <c r="I123" t="s">
        <v>93</v>
      </c>
    </row>
    <row r="124" spans="1:9" x14ac:dyDescent="0.3">
      <c r="A124">
        <v>1840</v>
      </c>
      <c r="B124">
        <v>33</v>
      </c>
      <c r="C124">
        <v>0</v>
      </c>
      <c r="D124">
        <v>0</v>
      </c>
      <c r="E124">
        <v>33</v>
      </c>
      <c r="F124">
        <v>0</v>
      </c>
      <c r="G124">
        <v>0</v>
      </c>
      <c r="I124" t="s">
        <v>93</v>
      </c>
    </row>
    <row r="125" spans="1:9" x14ac:dyDescent="0.3">
      <c r="A125">
        <v>1841</v>
      </c>
      <c r="B125">
        <v>34</v>
      </c>
      <c r="C125">
        <v>0</v>
      </c>
      <c r="D125">
        <v>0</v>
      </c>
      <c r="E125">
        <v>34</v>
      </c>
      <c r="F125">
        <v>0</v>
      </c>
      <c r="G125">
        <v>0</v>
      </c>
      <c r="I125" t="s">
        <v>93</v>
      </c>
    </row>
    <row r="126" spans="1:9" x14ac:dyDescent="0.3">
      <c r="A126">
        <v>1842</v>
      </c>
      <c r="B126">
        <v>36</v>
      </c>
      <c r="C126">
        <v>0</v>
      </c>
      <c r="D126">
        <v>0</v>
      </c>
      <c r="E126">
        <v>36</v>
      </c>
      <c r="F126">
        <v>0</v>
      </c>
      <c r="G126">
        <v>0</v>
      </c>
      <c r="I126" t="s">
        <v>93</v>
      </c>
    </row>
    <row r="127" spans="1:9" x14ac:dyDescent="0.3">
      <c r="A127">
        <v>1843</v>
      </c>
      <c r="B127">
        <v>37</v>
      </c>
      <c r="C127">
        <v>0</v>
      </c>
      <c r="D127">
        <v>0</v>
      </c>
      <c r="E127">
        <v>37</v>
      </c>
      <c r="F127">
        <v>0</v>
      </c>
      <c r="G127">
        <v>0</v>
      </c>
      <c r="I127" t="s">
        <v>93</v>
      </c>
    </row>
    <row r="128" spans="1:9" x14ac:dyDescent="0.3">
      <c r="A128">
        <v>1844</v>
      </c>
      <c r="B128">
        <v>39</v>
      </c>
      <c r="C128">
        <v>0</v>
      </c>
      <c r="D128">
        <v>0</v>
      </c>
      <c r="E128">
        <v>39</v>
      </c>
      <c r="F128">
        <v>0</v>
      </c>
      <c r="G128">
        <v>0</v>
      </c>
      <c r="I128" t="s">
        <v>93</v>
      </c>
    </row>
    <row r="129" spans="1:9" x14ac:dyDescent="0.3">
      <c r="A129">
        <v>1845</v>
      </c>
      <c r="B129">
        <v>43</v>
      </c>
      <c r="C129">
        <v>0</v>
      </c>
      <c r="D129">
        <v>0</v>
      </c>
      <c r="E129">
        <v>43</v>
      </c>
      <c r="F129">
        <v>0</v>
      </c>
      <c r="G129">
        <v>0</v>
      </c>
      <c r="I129" t="s">
        <v>93</v>
      </c>
    </row>
    <row r="130" spans="1:9" x14ac:dyDescent="0.3">
      <c r="A130">
        <v>1846</v>
      </c>
      <c r="B130">
        <v>43</v>
      </c>
      <c r="C130">
        <v>0</v>
      </c>
      <c r="D130">
        <v>0</v>
      </c>
      <c r="E130">
        <v>43</v>
      </c>
      <c r="F130">
        <v>0</v>
      </c>
      <c r="G130">
        <v>0</v>
      </c>
      <c r="I130" t="s">
        <v>93</v>
      </c>
    </row>
    <row r="131" spans="1:9" x14ac:dyDescent="0.3">
      <c r="A131">
        <v>1847</v>
      </c>
      <c r="B131">
        <v>46</v>
      </c>
      <c r="C131">
        <v>0</v>
      </c>
      <c r="D131">
        <v>0</v>
      </c>
      <c r="E131">
        <v>46</v>
      </c>
      <c r="F131">
        <v>0</v>
      </c>
      <c r="G131">
        <v>0</v>
      </c>
      <c r="I131" t="s">
        <v>93</v>
      </c>
    </row>
    <row r="132" spans="1:9" x14ac:dyDescent="0.3">
      <c r="A132">
        <v>1848</v>
      </c>
      <c r="B132">
        <v>47</v>
      </c>
      <c r="C132">
        <v>0</v>
      </c>
      <c r="D132">
        <v>0</v>
      </c>
      <c r="E132">
        <v>47</v>
      </c>
      <c r="F132">
        <v>0</v>
      </c>
      <c r="G132">
        <v>0</v>
      </c>
      <c r="I132" t="s">
        <v>93</v>
      </c>
    </row>
    <row r="133" spans="1:9" x14ac:dyDescent="0.3">
      <c r="A133">
        <v>1849</v>
      </c>
      <c r="B133">
        <v>50</v>
      </c>
      <c r="C133">
        <v>0</v>
      </c>
      <c r="D133">
        <v>0</v>
      </c>
      <c r="E133">
        <v>50</v>
      </c>
      <c r="F133">
        <v>0</v>
      </c>
      <c r="G133">
        <v>0</v>
      </c>
      <c r="I133" t="s">
        <v>93</v>
      </c>
    </row>
    <row r="134" spans="1:9" x14ac:dyDescent="0.3">
      <c r="A134">
        <v>1850</v>
      </c>
      <c r="B134">
        <v>54</v>
      </c>
      <c r="C134">
        <v>0</v>
      </c>
      <c r="D134">
        <v>0</v>
      </c>
      <c r="E134">
        <v>54</v>
      </c>
      <c r="F134">
        <v>0</v>
      </c>
      <c r="G134">
        <v>0</v>
      </c>
      <c r="I134" t="s">
        <v>93</v>
      </c>
    </row>
    <row r="135" spans="1:9" x14ac:dyDescent="0.3">
      <c r="A135">
        <v>1851</v>
      </c>
      <c r="B135">
        <v>54</v>
      </c>
      <c r="C135">
        <v>0</v>
      </c>
      <c r="D135">
        <v>0</v>
      </c>
      <c r="E135">
        <v>54</v>
      </c>
      <c r="F135">
        <v>0</v>
      </c>
      <c r="G135">
        <v>0</v>
      </c>
      <c r="I135" t="s">
        <v>93</v>
      </c>
    </row>
    <row r="136" spans="1:9" x14ac:dyDescent="0.3">
      <c r="A136">
        <v>1852</v>
      </c>
      <c r="B136">
        <v>57</v>
      </c>
      <c r="C136">
        <v>0</v>
      </c>
      <c r="D136">
        <v>0</v>
      </c>
      <c r="E136">
        <v>57</v>
      </c>
      <c r="F136">
        <v>0</v>
      </c>
      <c r="G136">
        <v>0</v>
      </c>
      <c r="I136" t="s">
        <v>93</v>
      </c>
    </row>
    <row r="137" spans="1:9" x14ac:dyDescent="0.3">
      <c r="A137">
        <v>1853</v>
      </c>
      <c r="B137">
        <v>59</v>
      </c>
      <c r="C137">
        <v>0</v>
      </c>
      <c r="D137">
        <v>0</v>
      </c>
      <c r="E137">
        <v>59</v>
      </c>
      <c r="F137">
        <v>0</v>
      </c>
      <c r="G137">
        <v>0</v>
      </c>
      <c r="I137" t="s">
        <v>93</v>
      </c>
    </row>
    <row r="138" spans="1:9" x14ac:dyDescent="0.3">
      <c r="A138">
        <v>1854</v>
      </c>
      <c r="B138">
        <v>69</v>
      </c>
      <c r="C138">
        <v>0</v>
      </c>
      <c r="D138">
        <v>0</v>
      </c>
      <c r="E138">
        <v>69</v>
      </c>
      <c r="F138">
        <v>0</v>
      </c>
      <c r="G138">
        <v>0</v>
      </c>
      <c r="I138" t="s">
        <v>93</v>
      </c>
    </row>
    <row r="139" spans="1:9" x14ac:dyDescent="0.3">
      <c r="A139">
        <v>1855</v>
      </c>
      <c r="B139">
        <v>71</v>
      </c>
      <c r="C139">
        <v>0</v>
      </c>
      <c r="D139">
        <v>0</v>
      </c>
      <c r="E139">
        <v>71</v>
      </c>
      <c r="F139">
        <v>0</v>
      </c>
      <c r="G139">
        <v>0</v>
      </c>
      <c r="I139" t="s">
        <v>93</v>
      </c>
    </row>
    <row r="140" spans="1:9" x14ac:dyDescent="0.3">
      <c r="A140">
        <v>1856</v>
      </c>
      <c r="B140">
        <v>76</v>
      </c>
      <c r="C140">
        <v>0</v>
      </c>
      <c r="D140">
        <v>0</v>
      </c>
      <c r="E140">
        <v>76</v>
      </c>
      <c r="F140">
        <v>0</v>
      </c>
      <c r="G140">
        <v>0</v>
      </c>
      <c r="I140" t="s">
        <v>93</v>
      </c>
    </row>
    <row r="141" spans="1:9" x14ac:dyDescent="0.3">
      <c r="A141">
        <v>1857</v>
      </c>
      <c r="B141">
        <v>77</v>
      </c>
      <c r="C141">
        <v>0</v>
      </c>
      <c r="D141">
        <v>0</v>
      </c>
      <c r="E141">
        <v>77</v>
      </c>
      <c r="F141">
        <v>0</v>
      </c>
      <c r="G141">
        <v>0</v>
      </c>
      <c r="I141" t="s">
        <v>93</v>
      </c>
    </row>
    <row r="142" spans="1:9" x14ac:dyDescent="0.3">
      <c r="A142">
        <v>1858</v>
      </c>
      <c r="B142">
        <v>78</v>
      </c>
      <c r="C142">
        <v>0</v>
      </c>
      <c r="D142">
        <v>0</v>
      </c>
      <c r="E142">
        <v>78</v>
      </c>
      <c r="F142">
        <v>0</v>
      </c>
      <c r="G142">
        <v>0</v>
      </c>
      <c r="I142" t="s">
        <v>93</v>
      </c>
    </row>
    <row r="143" spans="1:9" x14ac:dyDescent="0.3">
      <c r="A143">
        <v>1859</v>
      </c>
      <c r="B143">
        <v>83</v>
      </c>
      <c r="C143">
        <v>0</v>
      </c>
      <c r="D143">
        <v>0</v>
      </c>
      <c r="E143">
        <v>83</v>
      </c>
      <c r="F143">
        <v>0</v>
      </c>
      <c r="G143">
        <v>0</v>
      </c>
      <c r="I143" t="s">
        <v>93</v>
      </c>
    </row>
    <row r="144" spans="1:9" x14ac:dyDescent="0.3">
      <c r="A144">
        <v>1860</v>
      </c>
      <c r="B144">
        <v>91</v>
      </c>
      <c r="C144">
        <v>0</v>
      </c>
      <c r="D144">
        <v>0</v>
      </c>
      <c r="E144">
        <v>91</v>
      </c>
      <c r="F144">
        <v>0</v>
      </c>
      <c r="G144">
        <v>0</v>
      </c>
      <c r="I144" t="s">
        <v>93</v>
      </c>
    </row>
    <row r="145" spans="1:9" x14ac:dyDescent="0.3">
      <c r="A145">
        <v>1861</v>
      </c>
      <c r="B145">
        <v>95</v>
      </c>
      <c r="C145">
        <v>0</v>
      </c>
      <c r="D145">
        <v>0</v>
      </c>
      <c r="E145">
        <v>95</v>
      </c>
      <c r="F145">
        <v>0</v>
      </c>
      <c r="G145">
        <v>0</v>
      </c>
      <c r="I145" t="s">
        <v>93</v>
      </c>
    </row>
    <row r="146" spans="1:9" x14ac:dyDescent="0.3">
      <c r="A146">
        <v>1862</v>
      </c>
      <c r="B146">
        <v>97</v>
      </c>
      <c r="C146">
        <v>0</v>
      </c>
      <c r="D146">
        <v>0</v>
      </c>
      <c r="E146">
        <v>96</v>
      </c>
      <c r="F146">
        <v>0</v>
      </c>
      <c r="G146">
        <v>0</v>
      </c>
      <c r="I146" t="s">
        <v>93</v>
      </c>
    </row>
    <row r="147" spans="1:9" x14ac:dyDescent="0.3">
      <c r="A147">
        <v>1863</v>
      </c>
      <c r="B147">
        <v>104</v>
      </c>
      <c r="C147">
        <v>0</v>
      </c>
      <c r="D147">
        <v>0</v>
      </c>
      <c r="E147">
        <v>103</v>
      </c>
      <c r="F147">
        <v>0</v>
      </c>
      <c r="G147">
        <v>0</v>
      </c>
      <c r="I147" t="s">
        <v>93</v>
      </c>
    </row>
    <row r="148" spans="1:9" x14ac:dyDescent="0.3">
      <c r="A148">
        <v>1864</v>
      </c>
      <c r="B148">
        <v>112</v>
      </c>
      <c r="C148">
        <v>0</v>
      </c>
      <c r="D148">
        <v>0</v>
      </c>
      <c r="E148">
        <v>112</v>
      </c>
      <c r="F148">
        <v>0</v>
      </c>
      <c r="G148">
        <v>0</v>
      </c>
      <c r="I148" t="s">
        <v>93</v>
      </c>
    </row>
    <row r="149" spans="1:9" x14ac:dyDescent="0.3">
      <c r="A149">
        <v>1865</v>
      </c>
      <c r="B149">
        <v>119</v>
      </c>
      <c r="C149">
        <v>0</v>
      </c>
      <c r="D149">
        <v>0</v>
      </c>
      <c r="E149">
        <v>119</v>
      </c>
      <c r="F149">
        <v>0</v>
      </c>
      <c r="G149">
        <v>0</v>
      </c>
      <c r="I149" t="s">
        <v>93</v>
      </c>
    </row>
    <row r="150" spans="1:9" x14ac:dyDescent="0.3">
      <c r="A150">
        <v>1866</v>
      </c>
      <c r="B150">
        <v>122</v>
      </c>
      <c r="C150">
        <v>0</v>
      </c>
      <c r="D150">
        <v>0</v>
      </c>
      <c r="E150">
        <v>122</v>
      </c>
      <c r="F150">
        <v>0</v>
      </c>
      <c r="G150">
        <v>0</v>
      </c>
      <c r="I150" t="s">
        <v>93</v>
      </c>
    </row>
    <row r="151" spans="1:9" x14ac:dyDescent="0.3">
      <c r="A151">
        <v>1867</v>
      </c>
      <c r="B151">
        <v>130</v>
      </c>
      <c r="C151">
        <v>0</v>
      </c>
      <c r="D151">
        <v>0</v>
      </c>
      <c r="E151">
        <v>130</v>
      </c>
      <c r="F151">
        <v>0</v>
      </c>
      <c r="G151">
        <v>0</v>
      </c>
      <c r="I151" t="s">
        <v>93</v>
      </c>
    </row>
    <row r="152" spans="1:9" x14ac:dyDescent="0.3">
      <c r="A152">
        <v>1868</v>
      </c>
      <c r="B152">
        <v>135</v>
      </c>
      <c r="C152">
        <v>0</v>
      </c>
      <c r="D152">
        <v>0</v>
      </c>
      <c r="E152">
        <v>134</v>
      </c>
      <c r="F152">
        <v>0</v>
      </c>
      <c r="G152">
        <v>0</v>
      </c>
      <c r="I152" t="s">
        <v>93</v>
      </c>
    </row>
    <row r="153" spans="1:9" x14ac:dyDescent="0.3">
      <c r="A153">
        <v>1869</v>
      </c>
      <c r="B153">
        <v>142</v>
      </c>
      <c r="C153">
        <v>0</v>
      </c>
      <c r="D153">
        <v>0</v>
      </c>
      <c r="E153">
        <v>142</v>
      </c>
      <c r="F153">
        <v>0</v>
      </c>
      <c r="G153">
        <v>0</v>
      </c>
      <c r="I153" t="s">
        <v>93</v>
      </c>
    </row>
    <row r="154" spans="1:9" x14ac:dyDescent="0.3">
      <c r="A154">
        <v>1870</v>
      </c>
      <c r="B154">
        <v>147</v>
      </c>
      <c r="C154">
        <v>0</v>
      </c>
      <c r="D154">
        <v>1</v>
      </c>
      <c r="E154">
        <v>146</v>
      </c>
      <c r="F154">
        <v>0</v>
      </c>
      <c r="G154">
        <v>0</v>
      </c>
      <c r="I154" t="s">
        <v>93</v>
      </c>
    </row>
    <row r="155" spans="1:9" x14ac:dyDescent="0.3">
      <c r="A155">
        <v>1871</v>
      </c>
      <c r="B155">
        <v>156</v>
      </c>
      <c r="C155">
        <v>0</v>
      </c>
      <c r="D155">
        <v>1</v>
      </c>
      <c r="E155">
        <v>156</v>
      </c>
      <c r="F155">
        <v>0</v>
      </c>
      <c r="G155">
        <v>0</v>
      </c>
      <c r="I155" t="s">
        <v>93</v>
      </c>
    </row>
    <row r="156" spans="1:9" x14ac:dyDescent="0.3">
      <c r="A156">
        <v>1872</v>
      </c>
      <c r="B156">
        <v>173</v>
      </c>
      <c r="C156">
        <v>0</v>
      </c>
      <c r="D156">
        <v>1</v>
      </c>
      <c r="E156">
        <v>173</v>
      </c>
      <c r="F156">
        <v>0</v>
      </c>
      <c r="G156">
        <v>0</v>
      </c>
      <c r="I156" t="s">
        <v>93</v>
      </c>
    </row>
    <row r="157" spans="1:9" x14ac:dyDescent="0.3">
      <c r="A157">
        <v>1873</v>
      </c>
      <c r="B157">
        <v>184</v>
      </c>
      <c r="C157">
        <v>0</v>
      </c>
      <c r="D157">
        <v>1</v>
      </c>
      <c r="E157">
        <v>183</v>
      </c>
      <c r="F157">
        <v>0</v>
      </c>
      <c r="G157">
        <v>0</v>
      </c>
      <c r="I157" t="s">
        <v>93</v>
      </c>
    </row>
    <row r="158" spans="1:9" x14ac:dyDescent="0.3">
      <c r="A158">
        <v>1874</v>
      </c>
      <c r="B158">
        <v>174</v>
      </c>
      <c r="C158">
        <v>0</v>
      </c>
      <c r="D158">
        <v>1</v>
      </c>
      <c r="E158">
        <v>173</v>
      </c>
      <c r="F158">
        <v>0</v>
      </c>
      <c r="G158">
        <v>0</v>
      </c>
      <c r="I158" t="s">
        <v>93</v>
      </c>
    </row>
    <row r="159" spans="1:9" x14ac:dyDescent="0.3">
      <c r="A159">
        <v>1875</v>
      </c>
      <c r="B159">
        <v>188</v>
      </c>
      <c r="C159">
        <v>0</v>
      </c>
      <c r="D159">
        <v>1</v>
      </c>
      <c r="E159">
        <v>187</v>
      </c>
      <c r="F159">
        <v>0</v>
      </c>
      <c r="G159">
        <v>0</v>
      </c>
      <c r="I159" t="s">
        <v>93</v>
      </c>
    </row>
    <row r="160" spans="1:9" x14ac:dyDescent="0.3">
      <c r="A160">
        <v>1876</v>
      </c>
      <c r="B160">
        <v>191</v>
      </c>
      <c r="C160">
        <v>0</v>
      </c>
      <c r="D160">
        <v>1</v>
      </c>
      <c r="E160">
        <v>190</v>
      </c>
      <c r="F160">
        <v>0</v>
      </c>
      <c r="G160">
        <v>0</v>
      </c>
      <c r="I160" t="s">
        <v>93</v>
      </c>
    </row>
    <row r="161" spans="1:9" x14ac:dyDescent="0.3">
      <c r="A161">
        <v>1877</v>
      </c>
      <c r="B161">
        <v>194</v>
      </c>
      <c r="C161">
        <v>0</v>
      </c>
      <c r="D161">
        <v>2</v>
      </c>
      <c r="E161">
        <v>192</v>
      </c>
      <c r="F161">
        <v>0</v>
      </c>
      <c r="G161">
        <v>0</v>
      </c>
      <c r="I161" t="s">
        <v>93</v>
      </c>
    </row>
    <row r="162" spans="1:9" x14ac:dyDescent="0.3">
      <c r="A162">
        <v>1878</v>
      </c>
      <c r="B162">
        <v>196</v>
      </c>
      <c r="C162">
        <v>0</v>
      </c>
      <c r="D162">
        <v>2</v>
      </c>
      <c r="E162">
        <v>194</v>
      </c>
      <c r="F162">
        <v>0</v>
      </c>
      <c r="G162">
        <v>0</v>
      </c>
      <c r="I162" t="s">
        <v>93</v>
      </c>
    </row>
    <row r="163" spans="1:9" x14ac:dyDescent="0.3">
      <c r="A163">
        <v>1879</v>
      </c>
      <c r="B163">
        <v>210</v>
      </c>
      <c r="C163">
        <v>0</v>
      </c>
      <c r="D163">
        <v>3</v>
      </c>
      <c r="E163">
        <v>207</v>
      </c>
      <c r="F163">
        <v>0</v>
      </c>
      <c r="G163">
        <v>0</v>
      </c>
      <c r="I163" t="s">
        <v>93</v>
      </c>
    </row>
    <row r="164" spans="1:9" x14ac:dyDescent="0.3">
      <c r="A164">
        <v>1880</v>
      </c>
      <c r="B164">
        <v>236</v>
      </c>
      <c r="C164">
        <v>0</v>
      </c>
      <c r="D164">
        <v>3</v>
      </c>
      <c r="E164">
        <v>233</v>
      </c>
      <c r="F164">
        <v>0</v>
      </c>
      <c r="G164">
        <v>0</v>
      </c>
      <c r="I164" t="s">
        <v>93</v>
      </c>
    </row>
    <row r="165" spans="1:9" x14ac:dyDescent="0.3">
      <c r="A165">
        <v>1881</v>
      </c>
      <c r="B165">
        <v>243</v>
      </c>
      <c r="C165">
        <v>0</v>
      </c>
      <c r="D165">
        <v>4</v>
      </c>
      <c r="E165">
        <v>239</v>
      </c>
      <c r="F165">
        <v>0</v>
      </c>
      <c r="G165">
        <v>0</v>
      </c>
      <c r="I165" t="s">
        <v>93</v>
      </c>
    </row>
    <row r="166" spans="1:9" x14ac:dyDescent="0.3">
      <c r="A166">
        <v>1882</v>
      </c>
      <c r="B166">
        <v>256</v>
      </c>
      <c r="C166">
        <v>0</v>
      </c>
      <c r="D166">
        <v>4</v>
      </c>
      <c r="E166">
        <v>252</v>
      </c>
      <c r="F166">
        <v>0</v>
      </c>
      <c r="G166">
        <v>0</v>
      </c>
      <c r="I166" t="s">
        <v>93</v>
      </c>
    </row>
    <row r="167" spans="1:9" x14ac:dyDescent="0.3">
      <c r="A167">
        <v>1883</v>
      </c>
      <c r="B167">
        <v>272</v>
      </c>
      <c r="C167">
        <v>0</v>
      </c>
      <c r="D167">
        <v>3</v>
      </c>
      <c r="E167">
        <v>269</v>
      </c>
      <c r="F167">
        <v>0</v>
      </c>
      <c r="G167">
        <v>0</v>
      </c>
      <c r="I167" t="s">
        <v>93</v>
      </c>
    </row>
    <row r="168" spans="1:9" x14ac:dyDescent="0.3">
      <c r="A168">
        <v>1884</v>
      </c>
      <c r="B168">
        <v>275</v>
      </c>
      <c r="C168">
        <v>0</v>
      </c>
      <c r="D168">
        <v>4</v>
      </c>
      <c r="E168">
        <v>271</v>
      </c>
      <c r="F168">
        <v>0</v>
      </c>
      <c r="G168">
        <v>0</v>
      </c>
      <c r="I168" t="s">
        <v>93</v>
      </c>
    </row>
    <row r="169" spans="1:9" x14ac:dyDescent="0.3">
      <c r="A169">
        <v>1885</v>
      </c>
      <c r="B169">
        <v>277</v>
      </c>
      <c r="C169">
        <v>1</v>
      </c>
      <c r="D169">
        <v>4</v>
      </c>
      <c r="E169">
        <v>273</v>
      </c>
      <c r="F169">
        <v>0</v>
      </c>
      <c r="G169">
        <v>0</v>
      </c>
      <c r="I169" t="s">
        <v>93</v>
      </c>
    </row>
    <row r="170" spans="1:9" x14ac:dyDescent="0.3">
      <c r="A170">
        <v>1886</v>
      </c>
      <c r="B170">
        <v>281</v>
      </c>
      <c r="C170">
        <v>2</v>
      </c>
      <c r="D170">
        <v>5</v>
      </c>
      <c r="E170">
        <v>275</v>
      </c>
      <c r="F170">
        <v>0</v>
      </c>
      <c r="G170">
        <v>0</v>
      </c>
      <c r="I170" t="s">
        <v>93</v>
      </c>
    </row>
    <row r="171" spans="1:9" x14ac:dyDescent="0.3">
      <c r="A171">
        <v>1887</v>
      </c>
      <c r="B171">
        <v>295</v>
      </c>
      <c r="C171">
        <v>3</v>
      </c>
      <c r="D171">
        <v>5</v>
      </c>
      <c r="E171">
        <v>287</v>
      </c>
      <c r="F171">
        <v>0</v>
      </c>
      <c r="G171">
        <v>0</v>
      </c>
      <c r="I171" t="s">
        <v>93</v>
      </c>
    </row>
    <row r="172" spans="1:9" x14ac:dyDescent="0.3">
      <c r="A172">
        <v>1888</v>
      </c>
      <c r="B172">
        <v>327</v>
      </c>
      <c r="C172">
        <v>5</v>
      </c>
      <c r="D172">
        <v>5</v>
      </c>
      <c r="E172">
        <v>317</v>
      </c>
      <c r="F172">
        <v>0</v>
      </c>
      <c r="G172">
        <v>0</v>
      </c>
      <c r="I172" t="s">
        <v>93</v>
      </c>
    </row>
    <row r="173" spans="1:9" x14ac:dyDescent="0.3">
      <c r="A173">
        <v>1889</v>
      </c>
      <c r="B173">
        <v>327</v>
      </c>
      <c r="C173">
        <v>3</v>
      </c>
      <c r="D173">
        <v>6</v>
      </c>
      <c r="E173">
        <v>318</v>
      </c>
      <c r="F173">
        <v>0</v>
      </c>
      <c r="G173">
        <v>0</v>
      </c>
      <c r="I173" t="s">
        <v>93</v>
      </c>
    </row>
    <row r="174" spans="1:9" x14ac:dyDescent="0.3">
      <c r="A174">
        <v>1890</v>
      </c>
      <c r="B174">
        <v>356</v>
      </c>
      <c r="C174">
        <v>3</v>
      </c>
      <c r="D174">
        <v>8</v>
      </c>
      <c r="E174">
        <v>345</v>
      </c>
      <c r="F174">
        <v>0</v>
      </c>
      <c r="G174">
        <v>0</v>
      </c>
      <c r="I174" t="s">
        <v>93</v>
      </c>
    </row>
    <row r="175" spans="1:9" x14ac:dyDescent="0.3">
      <c r="A175">
        <v>1891</v>
      </c>
      <c r="B175">
        <v>372</v>
      </c>
      <c r="C175">
        <v>2</v>
      </c>
      <c r="D175">
        <v>9</v>
      </c>
      <c r="E175">
        <v>360</v>
      </c>
      <c r="F175">
        <v>0</v>
      </c>
      <c r="G175">
        <v>0</v>
      </c>
      <c r="I175" t="s">
        <v>93</v>
      </c>
    </row>
    <row r="176" spans="1:9" x14ac:dyDescent="0.3">
      <c r="A176">
        <v>1892</v>
      </c>
      <c r="B176">
        <v>374</v>
      </c>
      <c r="C176">
        <v>2</v>
      </c>
      <c r="D176">
        <v>9</v>
      </c>
      <c r="E176">
        <v>363</v>
      </c>
      <c r="F176">
        <v>0</v>
      </c>
      <c r="G176">
        <v>0</v>
      </c>
      <c r="I176" t="s">
        <v>93</v>
      </c>
    </row>
    <row r="177" spans="1:9" x14ac:dyDescent="0.3">
      <c r="A177">
        <v>1893</v>
      </c>
      <c r="B177">
        <v>370</v>
      </c>
      <c r="C177">
        <v>2</v>
      </c>
      <c r="D177">
        <v>10</v>
      </c>
      <c r="E177">
        <v>358</v>
      </c>
      <c r="F177">
        <v>0</v>
      </c>
      <c r="G177">
        <v>0</v>
      </c>
      <c r="I177" t="s">
        <v>93</v>
      </c>
    </row>
    <row r="178" spans="1:9" x14ac:dyDescent="0.3">
      <c r="A178">
        <v>1894</v>
      </c>
      <c r="B178">
        <v>383</v>
      </c>
      <c r="C178">
        <v>2</v>
      </c>
      <c r="D178">
        <v>9</v>
      </c>
      <c r="E178">
        <v>372</v>
      </c>
      <c r="F178">
        <v>0</v>
      </c>
      <c r="G178">
        <v>0</v>
      </c>
      <c r="I178" t="s">
        <v>93</v>
      </c>
    </row>
    <row r="179" spans="1:9" x14ac:dyDescent="0.3">
      <c r="A179">
        <v>1895</v>
      </c>
      <c r="B179">
        <v>406</v>
      </c>
      <c r="C179">
        <v>2</v>
      </c>
      <c r="D179">
        <v>11</v>
      </c>
      <c r="E179">
        <v>393</v>
      </c>
      <c r="F179">
        <v>0</v>
      </c>
      <c r="G179">
        <v>0</v>
      </c>
      <c r="I179" t="s">
        <v>93</v>
      </c>
    </row>
    <row r="180" spans="1:9" x14ac:dyDescent="0.3">
      <c r="A180">
        <v>1896</v>
      </c>
      <c r="B180">
        <v>419</v>
      </c>
      <c r="C180">
        <v>2</v>
      </c>
      <c r="D180">
        <v>12</v>
      </c>
      <c r="E180">
        <v>405</v>
      </c>
      <c r="F180">
        <v>0</v>
      </c>
      <c r="G180">
        <v>0</v>
      </c>
      <c r="I180" t="s">
        <v>93</v>
      </c>
    </row>
    <row r="181" spans="1:9" x14ac:dyDescent="0.3">
      <c r="A181">
        <v>1897</v>
      </c>
      <c r="B181">
        <v>440</v>
      </c>
      <c r="C181">
        <v>2</v>
      </c>
      <c r="D181">
        <v>13</v>
      </c>
      <c r="E181">
        <v>425</v>
      </c>
      <c r="F181">
        <v>0</v>
      </c>
      <c r="G181">
        <v>0</v>
      </c>
      <c r="I181" t="s">
        <v>93</v>
      </c>
    </row>
    <row r="182" spans="1:9" x14ac:dyDescent="0.3">
      <c r="A182">
        <v>1898</v>
      </c>
      <c r="B182">
        <v>465</v>
      </c>
      <c r="C182">
        <v>2</v>
      </c>
      <c r="D182">
        <v>13</v>
      </c>
      <c r="E182">
        <v>449</v>
      </c>
      <c r="F182">
        <v>0</v>
      </c>
      <c r="G182">
        <v>0</v>
      </c>
      <c r="I182" t="s">
        <v>93</v>
      </c>
    </row>
    <row r="183" spans="1:9" x14ac:dyDescent="0.3">
      <c r="A183">
        <v>1899</v>
      </c>
      <c r="B183">
        <v>507</v>
      </c>
      <c r="C183">
        <v>3</v>
      </c>
      <c r="D183">
        <v>14</v>
      </c>
      <c r="E183">
        <v>491</v>
      </c>
      <c r="F183">
        <v>0</v>
      </c>
      <c r="G183">
        <v>0</v>
      </c>
      <c r="I183" t="s">
        <v>93</v>
      </c>
    </row>
    <row r="184" spans="1:9" x14ac:dyDescent="0.3">
      <c r="A184">
        <v>1900</v>
      </c>
      <c r="B184">
        <v>534</v>
      </c>
      <c r="C184">
        <v>3</v>
      </c>
      <c r="D184">
        <v>16</v>
      </c>
      <c r="E184">
        <v>515</v>
      </c>
      <c r="F184">
        <v>0</v>
      </c>
      <c r="G184">
        <v>0</v>
      </c>
      <c r="I184" t="s">
        <v>93</v>
      </c>
    </row>
    <row r="185" spans="1:9" x14ac:dyDescent="0.3">
      <c r="A185">
        <v>1901</v>
      </c>
      <c r="B185">
        <v>552</v>
      </c>
      <c r="C185">
        <v>4</v>
      </c>
      <c r="D185">
        <v>18</v>
      </c>
      <c r="E185">
        <v>531</v>
      </c>
      <c r="F185">
        <v>0</v>
      </c>
      <c r="G185">
        <v>0</v>
      </c>
      <c r="I185" t="s">
        <v>93</v>
      </c>
    </row>
    <row r="186" spans="1:9" x14ac:dyDescent="0.3">
      <c r="A186">
        <v>1902</v>
      </c>
      <c r="B186">
        <v>566</v>
      </c>
      <c r="C186">
        <v>4</v>
      </c>
      <c r="D186">
        <v>19</v>
      </c>
      <c r="E186">
        <v>543</v>
      </c>
      <c r="F186">
        <v>0</v>
      </c>
      <c r="G186">
        <v>0</v>
      </c>
      <c r="I186" t="s">
        <v>93</v>
      </c>
    </row>
    <row r="187" spans="1:9" x14ac:dyDescent="0.3">
      <c r="A187">
        <v>1903</v>
      </c>
      <c r="B187">
        <v>617</v>
      </c>
      <c r="C187">
        <v>4</v>
      </c>
      <c r="D187">
        <v>20</v>
      </c>
      <c r="E187">
        <v>593</v>
      </c>
      <c r="F187">
        <v>0</v>
      </c>
      <c r="G187">
        <v>0</v>
      </c>
      <c r="I187" t="s">
        <v>93</v>
      </c>
    </row>
    <row r="188" spans="1:9" x14ac:dyDescent="0.3">
      <c r="A188">
        <v>1904</v>
      </c>
      <c r="B188">
        <v>624</v>
      </c>
      <c r="C188">
        <v>4</v>
      </c>
      <c r="D188">
        <v>23</v>
      </c>
      <c r="E188">
        <v>597</v>
      </c>
      <c r="F188">
        <v>0</v>
      </c>
      <c r="G188">
        <v>0</v>
      </c>
      <c r="I188" t="s">
        <v>93</v>
      </c>
    </row>
    <row r="189" spans="1:9" x14ac:dyDescent="0.3">
      <c r="A189">
        <v>1905</v>
      </c>
      <c r="B189">
        <v>663</v>
      </c>
      <c r="C189">
        <v>5</v>
      </c>
      <c r="D189">
        <v>23</v>
      </c>
      <c r="E189">
        <v>636</v>
      </c>
      <c r="F189">
        <v>0</v>
      </c>
      <c r="G189">
        <v>0</v>
      </c>
      <c r="I189" t="s">
        <v>93</v>
      </c>
    </row>
    <row r="190" spans="1:9" x14ac:dyDescent="0.3">
      <c r="A190">
        <v>1906</v>
      </c>
      <c r="B190">
        <v>707</v>
      </c>
      <c r="C190">
        <v>5</v>
      </c>
      <c r="D190">
        <v>23</v>
      </c>
      <c r="E190">
        <v>680</v>
      </c>
      <c r="F190">
        <v>0</v>
      </c>
      <c r="G190">
        <v>0</v>
      </c>
      <c r="I190" t="s">
        <v>93</v>
      </c>
    </row>
    <row r="191" spans="1:9" x14ac:dyDescent="0.3">
      <c r="A191">
        <v>1907</v>
      </c>
      <c r="B191">
        <v>784</v>
      </c>
      <c r="C191">
        <v>5</v>
      </c>
      <c r="D191">
        <v>28</v>
      </c>
      <c r="E191">
        <v>750</v>
      </c>
      <c r="F191">
        <v>0</v>
      </c>
      <c r="G191">
        <v>0</v>
      </c>
      <c r="I191" t="s">
        <v>93</v>
      </c>
    </row>
    <row r="192" spans="1:9" x14ac:dyDescent="0.3">
      <c r="A192">
        <v>1908</v>
      </c>
      <c r="B192">
        <v>750</v>
      </c>
      <c r="C192">
        <v>5</v>
      </c>
      <c r="D192">
        <v>30</v>
      </c>
      <c r="E192">
        <v>714</v>
      </c>
      <c r="F192">
        <v>0</v>
      </c>
      <c r="G192">
        <v>0</v>
      </c>
      <c r="I192" t="s">
        <v>93</v>
      </c>
    </row>
    <row r="193" spans="1:9" x14ac:dyDescent="0.3">
      <c r="A193">
        <v>1909</v>
      </c>
      <c r="B193">
        <v>785</v>
      </c>
      <c r="C193">
        <v>6</v>
      </c>
      <c r="D193">
        <v>32</v>
      </c>
      <c r="E193">
        <v>747</v>
      </c>
      <c r="F193">
        <v>0</v>
      </c>
      <c r="G193">
        <v>0</v>
      </c>
      <c r="I193" t="s">
        <v>93</v>
      </c>
    </row>
    <row r="194" spans="1:9" x14ac:dyDescent="0.3">
      <c r="A194">
        <v>1910</v>
      </c>
      <c r="B194">
        <v>819</v>
      </c>
      <c r="C194">
        <v>7</v>
      </c>
      <c r="D194">
        <v>34</v>
      </c>
      <c r="E194">
        <v>778</v>
      </c>
      <c r="F194">
        <v>0</v>
      </c>
      <c r="G194">
        <v>0</v>
      </c>
      <c r="I194" t="s">
        <v>93</v>
      </c>
    </row>
    <row r="195" spans="1:9" x14ac:dyDescent="0.3">
      <c r="A195">
        <v>1911</v>
      </c>
      <c r="B195">
        <v>836</v>
      </c>
      <c r="C195">
        <v>7</v>
      </c>
      <c r="D195">
        <v>36</v>
      </c>
      <c r="E195">
        <v>792</v>
      </c>
      <c r="F195">
        <v>0</v>
      </c>
      <c r="G195">
        <v>0</v>
      </c>
      <c r="I195" t="s">
        <v>93</v>
      </c>
    </row>
    <row r="196" spans="1:9" x14ac:dyDescent="0.3">
      <c r="A196">
        <v>1912</v>
      </c>
      <c r="B196">
        <v>879</v>
      </c>
      <c r="C196">
        <v>8</v>
      </c>
      <c r="D196">
        <v>37</v>
      </c>
      <c r="E196">
        <v>834</v>
      </c>
      <c r="F196">
        <v>0</v>
      </c>
      <c r="G196">
        <v>0</v>
      </c>
      <c r="I196" t="s">
        <v>93</v>
      </c>
    </row>
    <row r="197" spans="1:9" x14ac:dyDescent="0.3">
      <c r="A197">
        <v>1913</v>
      </c>
      <c r="B197">
        <v>943</v>
      </c>
      <c r="C197">
        <v>8</v>
      </c>
      <c r="D197">
        <v>41</v>
      </c>
      <c r="E197">
        <v>895</v>
      </c>
      <c r="F197">
        <v>0</v>
      </c>
      <c r="G197">
        <v>0</v>
      </c>
      <c r="I197" t="s">
        <v>93</v>
      </c>
    </row>
    <row r="198" spans="1:9" x14ac:dyDescent="0.3">
      <c r="A198">
        <v>1914</v>
      </c>
      <c r="B198">
        <v>850</v>
      </c>
      <c r="C198">
        <v>8</v>
      </c>
      <c r="D198">
        <v>42</v>
      </c>
      <c r="E198">
        <v>800</v>
      </c>
      <c r="F198">
        <v>0</v>
      </c>
      <c r="G198">
        <v>0</v>
      </c>
      <c r="I198" t="s">
        <v>93</v>
      </c>
    </row>
    <row r="199" spans="1:9" x14ac:dyDescent="0.3">
      <c r="A199">
        <v>1915</v>
      </c>
      <c r="B199">
        <v>838</v>
      </c>
      <c r="C199">
        <v>9</v>
      </c>
      <c r="D199">
        <v>45</v>
      </c>
      <c r="E199">
        <v>784</v>
      </c>
      <c r="F199">
        <v>0</v>
      </c>
      <c r="G199">
        <v>0</v>
      </c>
      <c r="I199" t="s">
        <v>93</v>
      </c>
    </row>
    <row r="200" spans="1:9" x14ac:dyDescent="0.3">
      <c r="A200">
        <v>1916</v>
      </c>
      <c r="B200">
        <v>901</v>
      </c>
      <c r="C200">
        <v>10</v>
      </c>
      <c r="D200">
        <v>48</v>
      </c>
      <c r="E200">
        <v>842</v>
      </c>
      <c r="F200">
        <v>0</v>
      </c>
      <c r="G200">
        <v>0</v>
      </c>
      <c r="I200" t="s">
        <v>93</v>
      </c>
    </row>
    <row r="201" spans="1:9" x14ac:dyDescent="0.3">
      <c r="A201">
        <v>1917</v>
      </c>
      <c r="B201">
        <v>955</v>
      </c>
      <c r="C201">
        <v>11</v>
      </c>
      <c r="D201">
        <v>54</v>
      </c>
      <c r="E201">
        <v>891</v>
      </c>
      <c r="F201">
        <v>0</v>
      </c>
      <c r="G201">
        <v>0</v>
      </c>
      <c r="I201" t="s">
        <v>93</v>
      </c>
    </row>
    <row r="202" spans="1:9" x14ac:dyDescent="0.3">
      <c r="A202">
        <v>1918</v>
      </c>
      <c r="B202">
        <v>936</v>
      </c>
      <c r="C202">
        <v>10</v>
      </c>
      <c r="D202">
        <v>53</v>
      </c>
      <c r="E202">
        <v>873</v>
      </c>
      <c r="F202">
        <v>0</v>
      </c>
      <c r="G202">
        <v>0</v>
      </c>
      <c r="I202" t="s">
        <v>93</v>
      </c>
    </row>
    <row r="203" spans="1:9" x14ac:dyDescent="0.3">
      <c r="A203">
        <v>1919</v>
      </c>
      <c r="B203">
        <v>806</v>
      </c>
      <c r="C203">
        <v>10</v>
      </c>
      <c r="D203">
        <v>61</v>
      </c>
      <c r="E203">
        <v>735</v>
      </c>
      <c r="F203">
        <v>0</v>
      </c>
      <c r="G203">
        <v>0</v>
      </c>
      <c r="I203" t="s">
        <v>93</v>
      </c>
    </row>
    <row r="204" spans="1:9" x14ac:dyDescent="0.3">
      <c r="A204">
        <v>1920</v>
      </c>
      <c r="B204">
        <v>932</v>
      </c>
      <c r="C204">
        <v>11</v>
      </c>
      <c r="D204">
        <v>78</v>
      </c>
      <c r="E204">
        <v>843</v>
      </c>
      <c r="F204">
        <v>0</v>
      </c>
      <c r="G204">
        <v>0</v>
      </c>
      <c r="I204" t="s">
        <v>93</v>
      </c>
    </row>
    <row r="205" spans="1:9" x14ac:dyDescent="0.3">
      <c r="A205">
        <v>1921</v>
      </c>
      <c r="B205">
        <v>803</v>
      </c>
      <c r="C205">
        <v>10</v>
      </c>
      <c r="D205">
        <v>84</v>
      </c>
      <c r="E205">
        <v>709</v>
      </c>
      <c r="F205">
        <v>0</v>
      </c>
      <c r="G205">
        <v>0</v>
      </c>
      <c r="I205" t="s">
        <v>93</v>
      </c>
    </row>
    <row r="206" spans="1:9" x14ac:dyDescent="0.3">
      <c r="A206">
        <v>1922</v>
      </c>
      <c r="B206">
        <v>845</v>
      </c>
      <c r="C206">
        <v>11</v>
      </c>
      <c r="D206">
        <v>94</v>
      </c>
      <c r="E206">
        <v>740</v>
      </c>
      <c r="F206">
        <v>0</v>
      </c>
      <c r="G206">
        <v>0</v>
      </c>
      <c r="I206" t="s">
        <v>93</v>
      </c>
    </row>
    <row r="207" spans="1:9" x14ac:dyDescent="0.3">
      <c r="A207">
        <v>1923</v>
      </c>
      <c r="B207">
        <v>970</v>
      </c>
      <c r="C207">
        <v>14</v>
      </c>
      <c r="D207">
        <v>111</v>
      </c>
      <c r="E207">
        <v>845</v>
      </c>
      <c r="F207">
        <v>0</v>
      </c>
      <c r="G207">
        <v>0</v>
      </c>
      <c r="I207" t="s">
        <v>93</v>
      </c>
    </row>
    <row r="208" spans="1:9" x14ac:dyDescent="0.3">
      <c r="A208">
        <v>1924</v>
      </c>
      <c r="B208">
        <v>963</v>
      </c>
      <c r="C208">
        <v>16</v>
      </c>
      <c r="D208">
        <v>110</v>
      </c>
      <c r="E208">
        <v>836</v>
      </c>
      <c r="F208">
        <v>0</v>
      </c>
      <c r="G208">
        <v>0</v>
      </c>
      <c r="I208" t="s">
        <v>93</v>
      </c>
    </row>
    <row r="209" spans="1:9" x14ac:dyDescent="0.3">
      <c r="A209">
        <v>1925</v>
      </c>
      <c r="B209">
        <v>975</v>
      </c>
      <c r="C209">
        <v>17</v>
      </c>
      <c r="D209">
        <v>116</v>
      </c>
      <c r="E209">
        <v>842</v>
      </c>
      <c r="F209">
        <v>0</v>
      </c>
      <c r="G209">
        <v>0</v>
      </c>
      <c r="I209" t="s">
        <v>93</v>
      </c>
    </row>
    <row r="210" spans="1:9" x14ac:dyDescent="0.3">
      <c r="A210">
        <v>1926</v>
      </c>
      <c r="B210">
        <v>983</v>
      </c>
      <c r="C210">
        <v>19</v>
      </c>
      <c r="D210">
        <v>119</v>
      </c>
      <c r="E210">
        <v>846</v>
      </c>
      <c r="F210">
        <v>0</v>
      </c>
      <c r="G210">
        <v>0</v>
      </c>
      <c r="I210" t="s">
        <v>93</v>
      </c>
    </row>
    <row r="211" spans="1:9" x14ac:dyDescent="0.3">
      <c r="A211">
        <v>1927</v>
      </c>
      <c r="B211">
        <v>1062</v>
      </c>
      <c r="C211">
        <v>21</v>
      </c>
      <c r="D211">
        <v>136</v>
      </c>
      <c r="E211">
        <v>905</v>
      </c>
      <c r="F211">
        <v>0</v>
      </c>
      <c r="G211">
        <v>0</v>
      </c>
      <c r="I211" t="s">
        <v>93</v>
      </c>
    </row>
    <row r="212" spans="1:9" x14ac:dyDescent="0.3">
      <c r="A212">
        <v>1928</v>
      </c>
      <c r="B212">
        <v>1065</v>
      </c>
      <c r="C212">
        <v>23</v>
      </c>
      <c r="D212">
        <v>143</v>
      </c>
      <c r="E212">
        <v>890</v>
      </c>
      <c r="F212">
        <v>10</v>
      </c>
      <c r="G212">
        <v>0</v>
      </c>
      <c r="I212" t="s">
        <v>93</v>
      </c>
    </row>
    <row r="213" spans="1:9" x14ac:dyDescent="0.3">
      <c r="A213">
        <v>1929</v>
      </c>
      <c r="B213">
        <v>1145</v>
      </c>
      <c r="C213">
        <v>28</v>
      </c>
      <c r="D213">
        <v>160</v>
      </c>
      <c r="E213">
        <v>947</v>
      </c>
      <c r="F213">
        <v>10</v>
      </c>
      <c r="G213">
        <v>0</v>
      </c>
      <c r="I213" t="s">
        <v>93</v>
      </c>
    </row>
    <row r="214" spans="1:9" x14ac:dyDescent="0.3">
      <c r="A214">
        <v>1930</v>
      </c>
      <c r="B214">
        <v>1053</v>
      </c>
      <c r="C214">
        <v>28</v>
      </c>
      <c r="D214">
        <v>152</v>
      </c>
      <c r="E214">
        <v>862</v>
      </c>
      <c r="F214">
        <v>10</v>
      </c>
      <c r="G214">
        <v>0</v>
      </c>
      <c r="I214" t="s">
        <v>93</v>
      </c>
    </row>
    <row r="215" spans="1:9" x14ac:dyDescent="0.3">
      <c r="A215">
        <v>1931</v>
      </c>
      <c r="B215">
        <v>940</v>
      </c>
      <c r="C215">
        <v>25</v>
      </c>
      <c r="D215">
        <v>147</v>
      </c>
      <c r="E215">
        <v>759</v>
      </c>
      <c r="F215">
        <v>8</v>
      </c>
      <c r="G215">
        <v>0</v>
      </c>
      <c r="I215" t="s">
        <v>93</v>
      </c>
    </row>
    <row r="216" spans="1:9" x14ac:dyDescent="0.3">
      <c r="A216">
        <v>1932</v>
      </c>
      <c r="B216">
        <v>847</v>
      </c>
      <c r="C216">
        <v>24</v>
      </c>
      <c r="D216">
        <v>141</v>
      </c>
      <c r="E216">
        <v>675</v>
      </c>
      <c r="F216">
        <v>7</v>
      </c>
      <c r="G216">
        <v>0</v>
      </c>
      <c r="I216" t="s">
        <v>93</v>
      </c>
    </row>
    <row r="217" spans="1:9" x14ac:dyDescent="0.3">
      <c r="A217">
        <v>1933</v>
      </c>
      <c r="B217">
        <v>893</v>
      </c>
      <c r="C217">
        <v>25</v>
      </c>
      <c r="D217">
        <v>154</v>
      </c>
      <c r="E217">
        <v>708</v>
      </c>
      <c r="F217">
        <v>7</v>
      </c>
      <c r="G217">
        <v>0</v>
      </c>
      <c r="I217" t="s">
        <v>93</v>
      </c>
    </row>
    <row r="218" spans="1:9" x14ac:dyDescent="0.3">
      <c r="A218">
        <v>1934</v>
      </c>
      <c r="B218">
        <v>973</v>
      </c>
      <c r="C218">
        <v>28</v>
      </c>
      <c r="D218">
        <v>162</v>
      </c>
      <c r="E218">
        <v>775</v>
      </c>
      <c r="F218">
        <v>8</v>
      </c>
      <c r="G218">
        <v>0</v>
      </c>
      <c r="I218" t="s">
        <v>93</v>
      </c>
    </row>
    <row r="219" spans="1:9" x14ac:dyDescent="0.3">
      <c r="A219">
        <v>1935</v>
      </c>
      <c r="B219">
        <v>1027</v>
      </c>
      <c r="C219">
        <v>30</v>
      </c>
      <c r="D219">
        <v>176</v>
      </c>
      <c r="E219">
        <v>811</v>
      </c>
      <c r="F219">
        <v>9</v>
      </c>
      <c r="G219">
        <v>0</v>
      </c>
      <c r="I219" t="s">
        <v>93</v>
      </c>
    </row>
    <row r="220" spans="1:9" x14ac:dyDescent="0.3">
      <c r="A220">
        <v>1936</v>
      </c>
      <c r="B220">
        <v>1130</v>
      </c>
      <c r="C220">
        <v>34</v>
      </c>
      <c r="D220">
        <v>192</v>
      </c>
      <c r="E220">
        <v>893</v>
      </c>
      <c r="F220">
        <v>11</v>
      </c>
      <c r="G220">
        <v>0</v>
      </c>
      <c r="I220" t="s">
        <v>93</v>
      </c>
    </row>
    <row r="221" spans="1:9" x14ac:dyDescent="0.3">
      <c r="A221">
        <v>1937</v>
      </c>
      <c r="B221">
        <v>1209</v>
      </c>
      <c r="C221">
        <v>38</v>
      </c>
      <c r="D221">
        <v>219</v>
      </c>
      <c r="E221">
        <v>941</v>
      </c>
      <c r="F221">
        <v>11</v>
      </c>
      <c r="G221">
        <v>0</v>
      </c>
      <c r="I221" t="s">
        <v>93</v>
      </c>
    </row>
    <row r="222" spans="1:9" x14ac:dyDescent="0.3">
      <c r="A222">
        <v>1938</v>
      </c>
      <c r="B222">
        <v>1142</v>
      </c>
      <c r="C222">
        <v>37</v>
      </c>
      <c r="D222">
        <v>214</v>
      </c>
      <c r="E222">
        <v>880</v>
      </c>
      <c r="F222">
        <v>12</v>
      </c>
      <c r="G222">
        <v>0</v>
      </c>
      <c r="I222" t="s">
        <v>93</v>
      </c>
    </row>
    <row r="223" spans="1:9" x14ac:dyDescent="0.3">
      <c r="A223">
        <v>1939</v>
      </c>
      <c r="B223">
        <v>1192</v>
      </c>
      <c r="C223">
        <v>38</v>
      </c>
      <c r="D223">
        <v>222</v>
      </c>
      <c r="E223">
        <v>918</v>
      </c>
      <c r="F223">
        <v>13</v>
      </c>
      <c r="G223">
        <v>0</v>
      </c>
      <c r="I223" t="s">
        <v>93</v>
      </c>
    </row>
    <row r="224" spans="1:9" x14ac:dyDescent="0.3">
      <c r="A224">
        <v>1940</v>
      </c>
      <c r="B224">
        <v>1299</v>
      </c>
      <c r="C224">
        <v>42</v>
      </c>
      <c r="D224">
        <v>229</v>
      </c>
      <c r="E224">
        <v>1017</v>
      </c>
      <c r="F224">
        <v>11</v>
      </c>
      <c r="G224">
        <v>0</v>
      </c>
      <c r="I224" t="s">
        <v>93</v>
      </c>
    </row>
    <row r="225" spans="1:9" x14ac:dyDescent="0.3">
      <c r="A225">
        <v>1941</v>
      </c>
      <c r="B225">
        <v>1334</v>
      </c>
      <c r="C225">
        <v>42</v>
      </c>
      <c r="D225">
        <v>236</v>
      </c>
      <c r="E225">
        <v>1043</v>
      </c>
      <c r="F225">
        <v>12</v>
      </c>
      <c r="G225">
        <v>0</v>
      </c>
      <c r="I225" t="s">
        <v>93</v>
      </c>
    </row>
    <row r="226" spans="1:9" x14ac:dyDescent="0.3">
      <c r="A226">
        <v>1942</v>
      </c>
      <c r="B226">
        <v>1342</v>
      </c>
      <c r="C226">
        <v>45</v>
      </c>
      <c r="D226">
        <v>222</v>
      </c>
      <c r="E226">
        <v>1063</v>
      </c>
      <c r="F226">
        <v>11</v>
      </c>
      <c r="G226">
        <v>0</v>
      </c>
      <c r="I226" t="s">
        <v>93</v>
      </c>
    </row>
    <row r="227" spans="1:9" x14ac:dyDescent="0.3">
      <c r="A227">
        <v>1943</v>
      </c>
      <c r="B227">
        <v>1391</v>
      </c>
      <c r="C227">
        <v>50</v>
      </c>
      <c r="D227">
        <v>239</v>
      </c>
      <c r="E227">
        <v>1092</v>
      </c>
      <c r="F227">
        <v>10</v>
      </c>
      <c r="G227">
        <v>0</v>
      </c>
      <c r="I227" t="s">
        <v>93</v>
      </c>
    </row>
    <row r="228" spans="1:9" x14ac:dyDescent="0.3">
      <c r="A228">
        <v>1944</v>
      </c>
      <c r="B228">
        <v>1383</v>
      </c>
      <c r="C228">
        <v>54</v>
      </c>
      <c r="D228">
        <v>275</v>
      </c>
      <c r="E228">
        <v>1047</v>
      </c>
      <c r="F228">
        <v>7</v>
      </c>
      <c r="G228">
        <v>0</v>
      </c>
      <c r="I228" t="s">
        <v>93</v>
      </c>
    </row>
    <row r="229" spans="1:9" x14ac:dyDescent="0.3">
      <c r="A229">
        <v>1945</v>
      </c>
      <c r="B229">
        <v>1160</v>
      </c>
      <c r="C229">
        <v>59</v>
      </c>
      <c r="D229">
        <v>275</v>
      </c>
      <c r="E229">
        <v>820</v>
      </c>
      <c r="F229">
        <v>7</v>
      </c>
      <c r="G229">
        <v>0</v>
      </c>
      <c r="I229" t="s">
        <v>93</v>
      </c>
    </row>
    <row r="230" spans="1:9" x14ac:dyDescent="0.3">
      <c r="A230">
        <v>1946</v>
      </c>
      <c r="B230">
        <v>1238</v>
      </c>
      <c r="C230">
        <v>61</v>
      </c>
      <c r="D230">
        <v>292</v>
      </c>
      <c r="E230">
        <v>875</v>
      </c>
      <c r="F230">
        <v>10</v>
      </c>
      <c r="G230">
        <v>0</v>
      </c>
      <c r="I230" t="s">
        <v>93</v>
      </c>
    </row>
    <row r="231" spans="1:9" x14ac:dyDescent="0.3">
      <c r="A231">
        <v>1947</v>
      </c>
      <c r="B231">
        <v>1392</v>
      </c>
      <c r="C231">
        <v>67</v>
      </c>
      <c r="D231">
        <v>322</v>
      </c>
      <c r="E231">
        <v>992</v>
      </c>
      <c r="F231">
        <v>12</v>
      </c>
      <c r="G231">
        <v>0</v>
      </c>
      <c r="I231" t="s">
        <v>93</v>
      </c>
    </row>
    <row r="232" spans="1:9" x14ac:dyDescent="0.3">
      <c r="A232">
        <v>1948</v>
      </c>
      <c r="B232">
        <v>1469</v>
      </c>
      <c r="C232">
        <v>76</v>
      </c>
      <c r="D232">
        <v>364</v>
      </c>
      <c r="E232">
        <v>1015</v>
      </c>
      <c r="F232">
        <v>14</v>
      </c>
      <c r="G232">
        <v>0</v>
      </c>
      <c r="I232" t="s">
        <v>93</v>
      </c>
    </row>
    <row r="233" spans="1:9" x14ac:dyDescent="0.3">
      <c r="A233">
        <v>1949</v>
      </c>
      <c r="B233">
        <v>1419</v>
      </c>
      <c r="C233">
        <v>81</v>
      </c>
      <c r="D233">
        <v>362</v>
      </c>
      <c r="E233">
        <v>960</v>
      </c>
      <c r="F233">
        <v>16</v>
      </c>
      <c r="G233">
        <v>0</v>
      </c>
      <c r="I233" t="s">
        <v>93</v>
      </c>
    </row>
    <row r="234" spans="1:9" x14ac:dyDescent="0.3">
      <c r="A234">
        <v>1950</v>
      </c>
      <c r="B234">
        <v>1630</v>
      </c>
      <c r="C234">
        <v>97</v>
      </c>
      <c r="D234">
        <v>423</v>
      </c>
      <c r="E234">
        <v>1070</v>
      </c>
      <c r="F234">
        <v>18</v>
      </c>
      <c r="G234">
        <v>23</v>
      </c>
      <c r="H234">
        <v>0.64</v>
      </c>
    </row>
    <row r="235" spans="1:9" x14ac:dyDescent="0.3">
      <c r="A235">
        <v>1951</v>
      </c>
      <c r="B235">
        <v>1767</v>
      </c>
      <c r="C235">
        <v>115</v>
      </c>
      <c r="D235">
        <v>479</v>
      </c>
      <c r="E235">
        <v>1129</v>
      </c>
      <c r="F235">
        <v>20</v>
      </c>
      <c r="G235">
        <v>24</v>
      </c>
      <c r="H235">
        <v>0.69</v>
      </c>
    </row>
    <row r="236" spans="1:9" x14ac:dyDescent="0.3">
      <c r="A236">
        <v>1952</v>
      </c>
      <c r="B236">
        <v>1795</v>
      </c>
      <c r="C236">
        <v>124</v>
      </c>
      <c r="D236">
        <v>504</v>
      </c>
      <c r="E236">
        <v>1119</v>
      </c>
      <c r="F236">
        <v>22</v>
      </c>
      <c r="G236">
        <v>26</v>
      </c>
      <c r="H236">
        <v>0.68</v>
      </c>
    </row>
    <row r="237" spans="1:9" x14ac:dyDescent="0.3">
      <c r="A237">
        <v>1953</v>
      </c>
      <c r="B237">
        <v>1841</v>
      </c>
      <c r="C237">
        <v>131</v>
      </c>
      <c r="D237">
        <v>533</v>
      </c>
      <c r="E237">
        <v>1125</v>
      </c>
      <c r="F237">
        <v>24</v>
      </c>
      <c r="G237">
        <v>27</v>
      </c>
      <c r="H237">
        <v>0.69</v>
      </c>
    </row>
    <row r="238" spans="1:9" x14ac:dyDescent="0.3">
      <c r="A238">
        <v>1954</v>
      </c>
      <c r="B238">
        <v>1865</v>
      </c>
      <c r="C238">
        <v>138</v>
      </c>
      <c r="D238">
        <v>557</v>
      </c>
      <c r="E238">
        <v>1116</v>
      </c>
      <c r="F238">
        <v>27</v>
      </c>
      <c r="G238">
        <v>27</v>
      </c>
      <c r="H238">
        <v>0.69</v>
      </c>
    </row>
    <row r="239" spans="1:9" x14ac:dyDescent="0.3">
      <c r="A239">
        <v>1955</v>
      </c>
      <c r="B239">
        <v>2042</v>
      </c>
      <c r="C239">
        <v>150</v>
      </c>
      <c r="D239">
        <v>625</v>
      </c>
      <c r="E239">
        <v>1208</v>
      </c>
      <c r="F239">
        <v>30</v>
      </c>
      <c r="G239">
        <v>31</v>
      </c>
      <c r="H239">
        <v>0.74</v>
      </c>
    </row>
    <row r="240" spans="1:9" x14ac:dyDescent="0.3">
      <c r="A240">
        <v>1956</v>
      </c>
      <c r="B240">
        <v>2177</v>
      </c>
      <c r="C240">
        <v>161</v>
      </c>
      <c r="D240">
        <v>679</v>
      </c>
      <c r="E240">
        <v>1273</v>
      </c>
      <c r="F240">
        <v>32</v>
      </c>
      <c r="G240">
        <v>32</v>
      </c>
      <c r="H240">
        <v>0.77</v>
      </c>
    </row>
    <row r="241" spans="1:8" x14ac:dyDescent="0.3">
      <c r="A241">
        <v>1957</v>
      </c>
      <c r="B241">
        <v>2270</v>
      </c>
      <c r="C241">
        <v>178</v>
      </c>
      <c r="D241">
        <v>714</v>
      </c>
      <c r="E241">
        <v>1309</v>
      </c>
      <c r="F241">
        <v>34</v>
      </c>
      <c r="G241">
        <v>35</v>
      </c>
      <c r="H241">
        <v>0.79</v>
      </c>
    </row>
    <row r="242" spans="1:8" x14ac:dyDescent="0.3">
      <c r="A242">
        <v>1958</v>
      </c>
      <c r="B242">
        <v>2330</v>
      </c>
      <c r="C242">
        <v>192</v>
      </c>
      <c r="D242">
        <v>731</v>
      </c>
      <c r="E242">
        <v>1336</v>
      </c>
      <c r="F242">
        <v>36</v>
      </c>
      <c r="G242">
        <v>35</v>
      </c>
      <c r="H242">
        <v>0.8</v>
      </c>
    </row>
    <row r="243" spans="1:8" x14ac:dyDescent="0.3">
      <c r="A243">
        <v>1959</v>
      </c>
      <c r="B243">
        <v>2454</v>
      </c>
      <c r="C243">
        <v>206</v>
      </c>
      <c r="D243">
        <v>789</v>
      </c>
      <c r="E243">
        <v>1382</v>
      </c>
      <c r="F243">
        <v>40</v>
      </c>
      <c r="G243">
        <v>36</v>
      </c>
      <c r="H243">
        <v>0.83</v>
      </c>
    </row>
    <row r="244" spans="1:8" x14ac:dyDescent="0.3">
      <c r="A244">
        <v>1960</v>
      </c>
      <c r="B244">
        <v>2569</v>
      </c>
      <c r="C244">
        <v>227</v>
      </c>
      <c r="D244">
        <v>849</v>
      </c>
      <c r="E244">
        <v>1410</v>
      </c>
      <c r="F244">
        <v>43</v>
      </c>
      <c r="G244">
        <v>39</v>
      </c>
      <c r="H244">
        <v>0.85</v>
      </c>
    </row>
    <row r="245" spans="1:8" x14ac:dyDescent="0.3">
      <c r="A245">
        <v>1961</v>
      </c>
      <c r="B245">
        <v>2580</v>
      </c>
      <c r="C245">
        <v>240</v>
      </c>
      <c r="D245">
        <v>904</v>
      </c>
      <c r="E245">
        <v>1349</v>
      </c>
      <c r="F245">
        <v>45</v>
      </c>
      <c r="G245">
        <v>42</v>
      </c>
      <c r="H245">
        <v>0.84</v>
      </c>
    </row>
    <row r="246" spans="1:8" x14ac:dyDescent="0.3">
      <c r="A246">
        <v>1962</v>
      </c>
      <c r="B246">
        <v>2686</v>
      </c>
      <c r="C246">
        <v>263</v>
      </c>
      <c r="D246">
        <v>980</v>
      </c>
      <c r="E246">
        <v>1351</v>
      </c>
      <c r="F246">
        <v>49</v>
      </c>
      <c r="G246">
        <v>44</v>
      </c>
      <c r="H246">
        <v>0.86</v>
      </c>
    </row>
    <row r="247" spans="1:8" x14ac:dyDescent="0.3">
      <c r="A247">
        <v>1963</v>
      </c>
      <c r="B247">
        <v>2833</v>
      </c>
      <c r="C247">
        <v>286</v>
      </c>
      <c r="D247">
        <v>1052</v>
      </c>
      <c r="E247">
        <v>1396</v>
      </c>
      <c r="F247">
        <v>51</v>
      </c>
      <c r="G247">
        <v>47</v>
      </c>
      <c r="H247">
        <v>0.88</v>
      </c>
    </row>
    <row r="248" spans="1:8" x14ac:dyDescent="0.3">
      <c r="A248">
        <v>1964</v>
      </c>
      <c r="B248">
        <v>2995</v>
      </c>
      <c r="C248">
        <v>316</v>
      </c>
      <c r="D248">
        <v>1137</v>
      </c>
      <c r="E248">
        <v>1435</v>
      </c>
      <c r="F248">
        <v>57</v>
      </c>
      <c r="G248">
        <v>51</v>
      </c>
      <c r="H248">
        <v>0.92</v>
      </c>
    </row>
    <row r="249" spans="1:8" x14ac:dyDescent="0.3">
      <c r="A249">
        <v>1965</v>
      </c>
      <c r="B249">
        <v>3130</v>
      </c>
      <c r="C249">
        <v>337</v>
      </c>
      <c r="D249">
        <v>1219</v>
      </c>
      <c r="E249">
        <v>1460</v>
      </c>
      <c r="F249">
        <v>59</v>
      </c>
      <c r="G249">
        <v>55</v>
      </c>
      <c r="H249">
        <v>0.94</v>
      </c>
    </row>
    <row r="250" spans="1:8" x14ac:dyDescent="0.3">
      <c r="A250">
        <v>1966</v>
      </c>
      <c r="B250">
        <v>3288</v>
      </c>
      <c r="C250">
        <v>364</v>
      </c>
      <c r="D250">
        <v>1323</v>
      </c>
      <c r="E250">
        <v>1478</v>
      </c>
      <c r="F250">
        <v>63</v>
      </c>
      <c r="G250">
        <v>60</v>
      </c>
      <c r="H250">
        <v>0.97</v>
      </c>
    </row>
    <row r="251" spans="1:8" x14ac:dyDescent="0.3">
      <c r="A251">
        <v>1967</v>
      </c>
      <c r="B251">
        <v>3393</v>
      </c>
      <c r="C251">
        <v>392</v>
      </c>
      <c r="D251">
        <v>1423</v>
      </c>
      <c r="E251">
        <v>1448</v>
      </c>
      <c r="F251">
        <v>65</v>
      </c>
      <c r="G251">
        <v>66</v>
      </c>
      <c r="H251">
        <v>0.98</v>
      </c>
    </row>
    <row r="252" spans="1:8" x14ac:dyDescent="0.3">
      <c r="A252">
        <v>1968</v>
      </c>
      <c r="B252">
        <v>3566</v>
      </c>
      <c r="C252">
        <v>424</v>
      </c>
      <c r="D252">
        <v>1551</v>
      </c>
      <c r="E252">
        <v>1448</v>
      </c>
      <c r="F252">
        <v>70</v>
      </c>
      <c r="G252">
        <v>73</v>
      </c>
      <c r="H252">
        <v>1.01</v>
      </c>
    </row>
    <row r="253" spans="1:8" x14ac:dyDescent="0.3">
      <c r="A253">
        <v>1969</v>
      </c>
      <c r="B253">
        <v>3780</v>
      </c>
      <c r="C253">
        <v>467</v>
      </c>
      <c r="D253">
        <v>1673</v>
      </c>
      <c r="E253">
        <v>1486</v>
      </c>
      <c r="F253">
        <v>74</v>
      </c>
      <c r="G253">
        <v>80</v>
      </c>
      <c r="H253">
        <v>1.05</v>
      </c>
    </row>
    <row r="254" spans="1:8" x14ac:dyDescent="0.3">
      <c r="A254">
        <v>1970</v>
      </c>
      <c r="B254">
        <v>4053</v>
      </c>
      <c r="C254">
        <v>493</v>
      </c>
      <c r="D254">
        <v>1839</v>
      </c>
      <c r="E254">
        <v>1556</v>
      </c>
      <c r="F254">
        <v>78</v>
      </c>
      <c r="G254">
        <v>87</v>
      </c>
      <c r="H254">
        <v>1.1000000000000001</v>
      </c>
    </row>
    <row r="255" spans="1:8" x14ac:dyDescent="0.3">
      <c r="A255">
        <v>1971</v>
      </c>
      <c r="B255">
        <v>4208</v>
      </c>
      <c r="C255">
        <v>530</v>
      </c>
      <c r="D255">
        <v>1947</v>
      </c>
      <c r="E255">
        <v>1559</v>
      </c>
      <c r="F255">
        <v>84</v>
      </c>
      <c r="G255">
        <v>88</v>
      </c>
      <c r="H255">
        <v>1.1200000000000001</v>
      </c>
    </row>
    <row r="256" spans="1:8" x14ac:dyDescent="0.3">
      <c r="A256">
        <v>1972</v>
      </c>
      <c r="B256">
        <v>4376</v>
      </c>
      <c r="C256">
        <v>560</v>
      </c>
      <c r="D256">
        <v>2057</v>
      </c>
      <c r="E256">
        <v>1576</v>
      </c>
      <c r="F256">
        <v>89</v>
      </c>
      <c r="G256">
        <v>94</v>
      </c>
      <c r="H256">
        <v>1.1399999999999999</v>
      </c>
    </row>
    <row r="257" spans="1:8" x14ac:dyDescent="0.3">
      <c r="A257">
        <v>1973</v>
      </c>
      <c r="B257">
        <v>4614</v>
      </c>
      <c r="C257">
        <v>588</v>
      </c>
      <c r="D257">
        <v>2241</v>
      </c>
      <c r="E257">
        <v>1581</v>
      </c>
      <c r="F257">
        <v>95</v>
      </c>
      <c r="G257">
        <v>110</v>
      </c>
      <c r="H257">
        <v>1.18</v>
      </c>
    </row>
    <row r="258" spans="1:8" x14ac:dyDescent="0.3">
      <c r="A258">
        <v>1974</v>
      </c>
      <c r="B258">
        <v>4623</v>
      </c>
      <c r="C258">
        <v>597</v>
      </c>
      <c r="D258">
        <v>2245</v>
      </c>
      <c r="E258">
        <v>1579</v>
      </c>
      <c r="F258">
        <v>96</v>
      </c>
      <c r="G258">
        <v>107</v>
      </c>
      <c r="H258">
        <v>1.1599999999999999</v>
      </c>
    </row>
    <row r="259" spans="1:8" x14ac:dyDescent="0.3">
      <c r="A259">
        <v>1975</v>
      </c>
      <c r="B259">
        <v>4596</v>
      </c>
      <c r="C259">
        <v>604</v>
      </c>
      <c r="D259">
        <v>2132</v>
      </c>
      <c r="E259">
        <v>1673</v>
      </c>
      <c r="F259">
        <v>95</v>
      </c>
      <c r="G259">
        <v>92</v>
      </c>
      <c r="H259">
        <v>1.1299999999999999</v>
      </c>
    </row>
    <row r="260" spans="1:8" x14ac:dyDescent="0.3">
      <c r="A260">
        <v>1976</v>
      </c>
      <c r="B260">
        <v>4864</v>
      </c>
      <c r="C260">
        <v>630</v>
      </c>
      <c r="D260">
        <v>2314</v>
      </c>
      <c r="E260">
        <v>1710</v>
      </c>
      <c r="F260">
        <v>103</v>
      </c>
      <c r="G260">
        <v>108</v>
      </c>
      <c r="H260">
        <v>1.18</v>
      </c>
    </row>
    <row r="261" spans="1:8" x14ac:dyDescent="0.3">
      <c r="A261">
        <v>1977</v>
      </c>
      <c r="B261">
        <v>5026</v>
      </c>
      <c r="C261">
        <v>650</v>
      </c>
      <c r="D261">
        <v>2398</v>
      </c>
      <c r="E261">
        <v>1765</v>
      </c>
      <c r="F261">
        <v>108</v>
      </c>
      <c r="G261">
        <v>104</v>
      </c>
      <c r="H261">
        <v>1.19</v>
      </c>
    </row>
    <row r="262" spans="1:8" x14ac:dyDescent="0.3">
      <c r="A262">
        <v>1978</v>
      </c>
      <c r="B262">
        <v>5087</v>
      </c>
      <c r="C262">
        <v>680</v>
      </c>
      <c r="D262">
        <v>2392</v>
      </c>
      <c r="E262">
        <v>1793</v>
      </c>
      <c r="F262">
        <v>116</v>
      </c>
      <c r="G262">
        <v>106</v>
      </c>
      <c r="H262">
        <v>1.19</v>
      </c>
    </row>
    <row r="263" spans="1:8" x14ac:dyDescent="0.3">
      <c r="A263">
        <v>1979</v>
      </c>
      <c r="B263">
        <v>5369</v>
      </c>
      <c r="C263">
        <v>721</v>
      </c>
      <c r="D263">
        <v>2544</v>
      </c>
      <c r="E263">
        <v>1887</v>
      </c>
      <c r="F263">
        <v>119</v>
      </c>
      <c r="G263">
        <v>98</v>
      </c>
      <c r="H263">
        <v>1.23</v>
      </c>
    </row>
    <row r="264" spans="1:8" x14ac:dyDescent="0.3">
      <c r="A264">
        <v>1980</v>
      </c>
      <c r="B264">
        <v>5315</v>
      </c>
      <c r="C264">
        <v>740</v>
      </c>
      <c r="D264">
        <v>2422</v>
      </c>
      <c r="E264">
        <v>1947</v>
      </c>
      <c r="F264">
        <v>120</v>
      </c>
      <c r="G264">
        <v>86</v>
      </c>
      <c r="H264">
        <v>1.2</v>
      </c>
    </row>
    <row r="265" spans="1:8" x14ac:dyDescent="0.3">
      <c r="A265">
        <v>1981</v>
      </c>
      <c r="B265">
        <v>5152</v>
      </c>
      <c r="C265">
        <v>756</v>
      </c>
      <c r="D265">
        <v>2289</v>
      </c>
      <c r="E265">
        <v>1921</v>
      </c>
      <c r="F265">
        <v>121</v>
      </c>
      <c r="G265">
        <v>64</v>
      </c>
      <c r="H265">
        <v>1.1399999999999999</v>
      </c>
    </row>
    <row r="266" spans="1:8" x14ac:dyDescent="0.3">
      <c r="A266">
        <v>1982</v>
      </c>
      <c r="B266">
        <v>5113</v>
      </c>
      <c r="C266">
        <v>740</v>
      </c>
      <c r="D266">
        <v>2196</v>
      </c>
      <c r="E266">
        <v>1992</v>
      </c>
      <c r="F266">
        <v>121</v>
      </c>
      <c r="G266">
        <v>64</v>
      </c>
      <c r="H266">
        <v>1.1100000000000001</v>
      </c>
    </row>
    <row r="267" spans="1:8" x14ac:dyDescent="0.3">
      <c r="A267">
        <v>1983</v>
      </c>
      <c r="B267">
        <v>5094</v>
      </c>
      <c r="C267">
        <v>741</v>
      </c>
      <c r="D267">
        <v>2176</v>
      </c>
      <c r="E267">
        <v>1995</v>
      </c>
      <c r="F267">
        <v>125</v>
      </c>
      <c r="G267">
        <v>58</v>
      </c>
      <c r="H267">
        <v>1.0900000000000001</v>
      </c>
    </row>
    <row r="268" spans="1:8" x14ac:dyDescent="0.3">
      <c r="A268">
        <v>1984</v>
      </c>
      <c r="B268">
        <v>5280</v>
      </c>
      <c r="C268">
        <v>808</v>
      </c>
      <c r="D268">
        <v>2199</v>
      </c>
      <c r="E268">
        <v>2094</v>
      </c>
      <c r="F268">
        <v>128</v>
      </c>
      <c r="G268">
        <v>51</v>
      </c>
      <c r="H268">
        <v>1.1100000000000001</v>
      </c>
    </row>
    <row r="269" spans="1:8" x14ac:dyDescent="0.3">
      <c r="A269">
        <v>1985</v>
      </c>
      <c r="B269">
        <v>5439</v>
      </c>
      <c r="C269">
        <v>837</v>
      </c>
      <c r="D269">
        <v>2186</v>
      </c>
      <c r="E269">
        <v>2237</v>
      </c>
      <c r="F269">
        <v>131</v>
      </c>
      <c r="G269">
        <v>49</v>
      </c>
      <c r="H269">
        <v>1.1200000000000001</v>
      </c>
    </row>
    <row r="270" spans="1:8" x14ac:dyDescent="0.3">
      <c r="A270">
        <v>1986</v>
      </c>
      <c r="B270">
        <v>5607</v>
      </c>
      <c r="C270">
        <v>831</v>
      </c>
      <c r="D270">
        <v>2293</v>
      </c>
      <c r="E270">
        <v>2300</v>
      </c>
      <c r="F270">
        <v>137</v>
      </c>
      <c r="G270">
        <v>46</v>
      </c>
      <c r="H270">
        <v>1.1399999999999999</v>
      </c>
    </row>
    <row r="271" spans="1:8" x14ac:dyDescent="0.3">
      <c r="A271">
        <v>1987</v>
      </c>
      <c r="B271">
        <v>5752</v>
      </c>
      <c r="C271">
        <v>894</v>
      </c>
      <c r="D271">
        <v>2306</v>
      </c>
      <c r="E271">
        <v>2364</v>
      </c>
      <c r="F271">
        <v>143</v>
      </c>
      <c r="G271">
        <v>44</v>
      </c>
      <c r="H271">
        <v>1.1499999999999999</v>
      </c>
    </row>
    <row r="272" spans="1:8" x14ac:dyDescent="0.3">
      <c r="A272">
        <v>1988</v>
      </c>
      <c r="B272">
        <v>5965</v>
      </c>
      <c r="C272">
        <v>937</v>
      </c>
      <c r="D272">
        <v>2412</v>
      </c>
      <c r="E272">
        <v>2414</v>
      </c>
      <c r="F272">
        <v>152</v>
      </c>
      <c r="G272">
        <v>50</v>
      </c>
      <c r="H272">
        <v>1.17</v>
      </c>
    </row>
    <row r="273" spans="1:8" x14ac:dyDescent="0.3">
      <c r="A273">
        <v>1989</v>
      </c>
      <c r="B273">
        <v>6097</v>
      </c>
      <c r="C273">
        <v>985</v>
      </c>
      <c r="D273">
        <v>2459</v>
      </c>
      <c r="E273">
        <v>2457</v>
      </c>
      <c r="F273">
        <v>156</v>
      </c>
      <c r="G273">
        <v>41</v>
      </c>
      <c r="H273">
        <v>1.17</v>
      </c>
    </row>
    <row r="274" spans="1:8" x14ac:dyDescent="0.3">
      <c r="A274">
        <v>1990</v>
      </c>
      <c r="B274">
        <v>6127</v>
      </c>
      <c r="C274">
        <v>1019</v>
      </c>
      <c r="D274">
        <v>2492</v>
      </c>
      <c r="E274">
        <v>2419</v>
      </c>
      <c r="F274">
        <v>157</v>
      </c>
      <c r="G274">
        <v>40</v>
      </c>
      <c r="H274">
        <v>1.1599999999999999</v>
      </c>
    </row>
    <row r="275" spans="1:8" x14ac:dyDescent="0.3">
      <c r="A275">
        <v>1991</v>
      </c>
      <c r="B275">
        <v>6217</v>
      </c>
      <c r="C275">
        <v>1063</v>
      </c>
      <c r="D275">
        <v>2605</v>
      </c>
      <c r="E275">
        <v>2345</v>
      </c>
      <c r="F275">
        <v>161</v>
      </c>
      <c r="G275">
        <v>44</v>
      </c>
      <c r="H275">
        <v>1.1599999999999999</v>
      </c>
    </row>
    <row r="276" spans="1:8" x14ac:dyDescent="0.3">
      <c r="A276">
        <v>1992</v>
      </c>
      <c r="B276">
        <v>6164</v>
      </c>
      <c r="C276">
        <v>1095</v>
      </c>
      <c r="D276">
        <v>2510</v>
      </c>
      <c r="E276">
        <v>2357</v>
      </c>
      <c r="F276">
        <v>167</v>
      </c>
      <c r="G276">
        <v>35</v>
      </c>
      <c r="H276">
        <v>1.1299999999999999</v>
      </c>
    </row>
    <row r="277" spans="1:8" x14ac:dyDescent="0.3">
      <c r="A277">
        <v>1993</v>
      </c>
      <c r="B277">
        <v>6162</v>
      </c>
      <c r="C277">
        <v>1129</v>
      </c>
      <c r="D277">
        <v>2523</v>
      </c>
      <c r="E277">
        <v>2298</v>
      </c>
      <c r="F277">
        <v>176</v>
      </c>
      <c r="G277">
        <v>36</v>
      </c>
      <c r="H277">
        <v>1.1100000000000001</v>
      </c>
    </row>
    <row r="278" spans="1:8" x14ac:dyDescent="0.3">
      <c r="A278">
        <v>1994</v>
      </c>
      <c r="B278">
        <v>6266</v>
      </c>
      <c r="C278">
        <v>1139</v>
      </c>
      <c r="D278">
        <v>2546</v>
      </c>
      <c r="E278">
        <v>2358</v>
      </c>
      <c r="F278">
        <v>186</v>
      </c>
      <c r="G278">
        <v>38</v>
      </c>
      <c r="H278">
        <v>1.1100000000000001</v>
      </c>
    </row>
    <row r="279" spans="1:8" x14ac:dyDescent="0.3">
      <c r="A279">
        <v>1995</v>
      </c>
      <c r="B279">
        <v>6398</v>
      </c>
      <c r="C279">
        <v>1157</v>
      </c>
      <c r="D279">
        <v>2565</v>
      </c>
      <c r="E279">
        <v>2442</v>
      </c>
      <c r="F279">
        <v>197</v>
      </c>
      <c r="G279">
        <v>36</v>
      </c>
      <c r="H279">
        <v>1.1200000000000001</v>
      </c>
    </row>
    <row r="280" spans="1:8" x14ac:dyDescent="0.3">
      <c r="A280">
        <v>1996</v>
      </c>
      <c r="B280">
        <v>6542</v>
      </c>
      <c r="C280">
        <v>1209</v>
      </c>
      <c r="D280">
        <v>2624</v>
      </c>
      <c r="E280">
        <v>2469</v>
      </c>
      <c r="F280">
        <v>203</v>
      </c>
      <c r="G280">
        <v>37</v>
      </c>
      <c r="H280">
        <v>1.1299999999999999</v>
      </c>
    </row>
    <row r="281" spans="1:8" x14ac:dyDescent="0.3">
      <c r="A281">
        <v>1997</v>
      </c>
      <c r="B281">
        <v>6651</v>
      </c>
      <c r="C281">
        <v>1208</v>
      </c>
      <c r="D281">
        <v>2700</v>
      </c>
      <c r="E281">
        <v>2495</v>
      </c>
      <c r="F281">
        <v>209</v>
      </c>
      <c r="G281">
        <v>38</v>
      </c>
      <c r="H281">
        <v>1.1299999999999999</v>
      </c>
    </row>
    <row r="282" spans="1:8" x14ac:dyDescent="0.3">
      <c r="A282">
        <v>1998</v>
      </c>
      <c r="B282">
        <v>6643</v>
      </c>
      <c r="C282">
        <v>1243</v>
      </c>
      <c r="D282">
        <v>2766</v>
      </c>
      <c r="E282">
        <v>2391</v>
      </c>
      <c r="F282">
        <v>209</v>
      </c>
      <c r="G282">
        <v>35</v>
      </c>
      <c r="H282">
        <v>1.1200000000000001</v>
      </c>
    </row>
    <row r="283" spans="1:8" x14ac:dyDescent="0.3">
      <c r="A283">
        <v>1999</v>
      </c>
      <c r="B283">
        <v>6610</v>
      </c>
      <c r="C283">
        <v>1270</v>
      </c>
      <c r="D283">
        <v>2737</v>
      </c>
      <c r="E283">
        <v>2352</v>
      </c>
      <c r="F283">
        <v>217</v>
      </c>
      <c r="G283">
        <v>33</v>
      </c>
      <c r="H283">
        <v>1.1000000000000001</v>
      </c>
    </row>
    <row r="284" spans="1:8" x14ac:dyDescent="0.3">
      <c r="A284">
        <v>2000</v>
      </c>
      <c r="B284">
        <v>6765</v>
      </c>
      <c r="C284">
        <v>1288</v>
      </c>
      <c r="D284">
        <v>2838</v>
      </c>
      <c r="E284">
        <v>2367</v>
      </c>
      <c r="F284">
        <v>226</v>
      </c>
      <c r="G284">
        <v>45</v>
      </c>
      <c r="H284">
        <v>1.1100000000000001</v>
      </c>
    </row>
    <row r="285" spans="1:8" x14ac:dyDescent="0.3">
      <c r="A285">
        <v>2001</v>
      </c>
      <c r="B285">
        <v>6927</v>
      </c>
      <c r="C285">
        <v>1312</v>
      </c>
      <c r="D285">
        <v>2840</v>
      </c>
      <c r="E285">
        <v>2492</v>
      </c>
      <c r="F285">
        <v>237</v>
      </c>
      <c r="G285">
        <v>46</v>
      </c>
      <c r="H285">
        <v>1.1200000000000001</v>
      </c>
    </row>
    <row r="286" spans="1:8" x14ac:dyDescent="0.3">
      <c r="A286">
        <v>2002</v>
      </c>
      <c r="B286">
        <v>6996</v>
      </c>
      <c r="C286">
        <v>1344</v>
      </c>
      <c r="D286">
        <v>2831</v>
      </c>
      <c r="E286">
        <v>2521</v>
      </c>
      <c r="F286">
        <v>252</v>
      </c>
      <c r="G286">
        <v>48</v>
      </c>
      <c r="H286">
        <v>1.1200000000000001</v>
      </c>
    </row>
    <row r="287" spans="1:8" x14ac:dyDescent="0.3">
      <c r="A287">
        <v>2003</v>
      </c>
      <c r="B287">
        <v>7416</v>
      </c>
      <c r="C287">
        <v>1391</v>
      </c>
      <c r="D287">
        <v>2959</v>
      </c>
      <c r="E287">
        <v>2743</v>
      </c>
      <c r="F287">
        <v>276</v>
      </c>
      <c r="G287">
        <v>48</v>
      </c>
      <c r="H287">
        <v>1.17</v>
      </c>
    </row>
    <row r="288" spans="1:8" x14ac:dyDescent="0.3">
      <c r="A288">
        <v>2004</v>
      </c>
      <c r="B288">
        <v>7807</v>
      </c>
      <c r="C288">
        <v>1437</v>
      </c>
      <c r="D288">
        <v>3053</v>
      </c>
      <c r="E288">
        <v>2967</v>
      </c>
      <c r="F288">
        <v>298</v>
      </c>
      <c r="G288">
        <v>53</v>
      </c>
      <c r="H288">
        <v>1.21</v>
      </c>
    </row>
    <row r="289" spans="1:8" x14ac:dyDescent="0.3">
      <c r="A289">
        <v>2005</v>
      </c>
      <c r="B289">
        <v>8093</v>
      </c>
      <c r="C289">
        <v>1480</v>
      </c>
      <c r="D289">
        <v>3076</v>
      </c>
      <c r="E289">
        <v>3157</v>
      </c>
      <c r="F289">
        <v>320</v>
      </c>
      <c r="G289">
        <v>60</v>
      </c>
      <c r="H289">
        <v>1.24</v>
      </c>
    </row>
    <row r="290" spans="1:8" x14ac:dyDescent="0.3">
      <c r="A290">
        <v>2006</v>
      </c>
      <c r="B290">
        <v>8370</v>
      </c>
      <c r="C290">
        <v>1525</v>
      </c>
      <c r="D290">
        <v>3089</v>
      </c>
      <c r="E290">
        <v>3339</v>
      </c>
      <c r="F290">
        <v>356</v>
      </c>
      <c r="G290">
        <v>61</v>
      </c>
      <c r="H290">
        <v>1.27</v>
      </c>
    </row>
    <row r="291" spans="1:8" x14ac:dyDescent="0.3">
      <c r="A291">
        <v>2007</v>
      </c>
      <c r="B291">
        <v>8566</v>
      </c>
      <c r="C291">
        <v>1572</v>
      </c>
      <c r="D291">
        <v>3081</v>
      </c>
      <c r="E291">
        <v>3464</v>
      </c>
      <c r="F291">
        <v>382</v>
      </c>
      <c r="G291">
        <v>68</v>
      </c>
      <c r="H291">
        <v>1.28</v>
      </c>
    </row>
    <row r="292" spans="1:8" x14ac:dyDescent="0.3">
      <c r="A292">
        <v>2008</v>
      </c>
      <c r="B292">
        <v>8783</v>
      </c>
      <c r="C292">
        <v>1631</v>
      </c>
      <c r="D292">
        <v>3122</v>
      </c>
      <c r="E292">
        <v>3571</v>
      </c>
      <c r="F292">
        <v>388</v>
      </c>
      <c r="G292">
        <v>71</v>
      </c>
      <c r="H292">
        <v>1.3</v>
      </c>
    </row>
    <row r="293" spans="1:8" x14ac:dyDescent="0.3">
      <c r="A293">
        <v>2009</v>
      </c>
      <c r="B293">
        <v>8740</v>
      </c>
      <c r="C293">
        <v>1585</v>
      </c>
      <c r="D293">
        <v>3056</v>
      </c>
      <c r="E293">
        <v>3620</v>
      </c>
      <c r="F293">
        <v>413</v>
      </c>
      <c r="G293">
        <v>66</v>
      </c>
      <c r="H293">
        <v>1.28</v>
      </c>
    </row>
    <row r="294" spans="1:8" x14ac:dyDescent="0.3">
      <c r="A294">
        <v>2010</v>
      </c>
      <c r="B294">
        <v>9167</v>
      </c>
      <c r="C294">
        <v>1702</v>
      </c>
      <c r="D294">
        <v>3114</v>
      </c>
      <c r="E294">
        <v>3842</v>
      </c>
      <c r="F294">
        <v>450</v>
      </c>
      <c r="G294">
        <v>59</v>
      </c>
      <c r="H294">
        <v>1.33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M157"/>
  <sheetViews>
    <sheetView workbookViewId="0">
      <selection activeCell="E36" sqref="E36"/>
    </sheetView>
  </sheetViews>
  <sheetFormatPr defaultColWidth="9.109375" defaultRowHeight="10.199999999999999" x14ac:dyDescent="0.2"/>
  <cols>
    <col min="1" max="1" width="6" style="6" customWidth="1"/>
    <col min="2" max="2" width="9.44140625" style="6" customWidth="1"/>
    <col min="3" max="3" width="9.6640625" style="6" customWidth="1"/>
    <col min="4" max="4" width="9.44140625" style="6" customWidth="1"/>
    <col min="5" max="12" width="9.6640625" style="6" customWidth="1"/>
    <col min="13" max="256" width="9.109375" style="6"/>
    <col min="257" max="257" width="6" style="6" customWidth="1"/>
    <col min="258" max="258" width="9.44140625" style="6" customWidth="1"/>
    <col min="259" max="259" width="9.6640625" style="6" customWidth="1"/>
    <col min="260" max="260" width="9.44140625" style="6" customWidth="1"/>
    <col min="261" max="268" width="9.6640625" style="6" customWidth="1"/>
    <col min="269" max="512" width="9.109375" style="6"/>
    <col min="513" max="513" width="6" style="6" customWidth="1"/>
    <col min="514" max="514" width="9.44140625" style="6" customWidth="1"/>
    <col min="515" max="515" width="9.6640625" style="6" customWidth="1"/>
    <col min="516" max="516" width="9.44140625" style="6" customWidth="1"/>
    <col min="517" max="524" width="9.6640625" style="6" customWidth="1"/>
    <col min="525" max="768" width="9.109375" style="6"/>
    <col min="769" max="769" width="6" style="6" customWidth="1"/>
    <col min="770" max="770" width="9.44140625" style="6" customWidth="1"/>
    <col min="771" max="771" width="9.6640625" style="6" customWidth="1"/>
    <col min="772" max="772" width="9.44140625" style="6" customWidth="1"/>
    <col min="773" max="780" width="9.6640625" style="6" customWidth="1"/>
    <col min="781" max="1024" width="9.109375" style="6"/>
    <col min="1025" max="1025" width="6" style="6" customWidth="1"/>
    <col min="1026" max="1026" width="9.44140625" style="6" customWidth="1"/>
    <col min="1027" max="1027" width="9.6640625" style="6" customWidth="1"/>
    <col min="1028" max="1028" width="9.44140625" style="6" customWidth="1"/>
    <col min="1029" max="1036" width="9.6640625" style="6" customWidth="1"/>
    <col min="1037" max="1280" width="9.109375" style="6"/>
    <col min="1281" max="1281" width="6" style="6" customWidth="1"/>
    <col min="1282" max="1282" width="9.44140625" style="6" customWidth="1"/>
    <col min="1283" max="1283" width="9.6640625" style="6" customWidth="1"/>
    <col min="1284" max="1284" width="9.44140625" style="6" customWidth="1"/>
    <col min="1285" max="1292" width="9.6640625" style="6" customWidth="1"/>
    <col min="1293" max="1536" width="9.109375" style="6"/>
    <col min="1537" max="1537" width="6" style="6" customWidth="1"/>
    <col min="1538" max="1538" width="9.44140625" style="6" customWidth="1"/>
    <col min="1539" max="1539" width="9.6640625" style="6" customWidth="1"/>
    <col min="1540" max="1540" width="9.44140625" style="6" customWidth="1"/>
    <col min="1541" max="1548" width="9.6640625" style="6" customWidth="1"/>
    <col min="1549" max="1792" width="9.109375" style="6"/>
    <col min="1793" max="1793" width="6" style="6" customWidth="1"/>
    <col min="1794" max="1794" width="9.44140625" style="6" customWidth="1"/>
    <col min="1795" max="1795" width="9.6640625" style="6" customWidth="1"/>
    <col min="1796" max="1796" width="9.44140625" style="6" customWidth="1"/>
    <col min="1797" max="1804" width="9.6640625" style="6" customWidth="1"/>
    <col min="1805" max="2048" width="9.109375" style="6"/>
    <col min="2049" max="2049" width="6" style="6" customWidth="1"/>
    <col min="2050" max="2050" width="9.44140625" style="6" customWidth="1"/>
    <col min="2051" max="2051" width="9.6640625" style="6" customWidth="1"/>
    <col min="2052" max="2052" width="9.44140625" style="6" customWidth="1"/>
    <col min="2053" max="2060" width="9.6640625" style="6" customWidth="1"/>
    <col min="2061" max="2304" width="9.109375" style="6"/>
    <col min="2305" max="2305" width="6" style="6" customWidth="1"/>
    <col min="2306" max="2306" width="9.44140625" style="6" customWidth="1"/>
    <col min="2307" max="2307" width="9.6640625" style="6" customWidth="1"/>
    <col min="2308" max="2308" width="9.44140625" style="6" customWidth="1"/>
    <col min="2309" max="2316" width="9.6640625" style="6" customWidth="1"/>
    <col min="2317" max="2560" width="9.109375" style="6"/>
    <col min="2561" max="2561" width="6" style="6" customWidth="1"/>
    <col min="2562" max="2562" width="9.44140625" style="6" customWidth="1"/>
    <col min="2563" max="2563" width="9.6640625" style="6" customWidth="1"/>
    <col min="2564" max="2564" width="9.44140625" style="6" customWidth="1"/>
    <col min="2565" max="2572" width="9.6640625" style="6" customWidth="1"/>
    <col min="2573" max="2816" width="9.109375" style="6"/>
    <col min="2817" max="2817" width="6" style="6" customWidth="1"/>
    <col min="2818" max="2818" width="9.44140625" style="6" customWidth="1"/>
    <col min="2819" max="2819" width="9.6640625" style="6" customWidth="1"/>
    <col min="2820" max="2820" width="9.44140625" style="6" customWidth="1"/>
    <col min="2821" max="2828" width="9.6640625" style="6" customWidth="1"/>
    <col min="2829" max="3072" width="9.109375" style="6"/>
    <col min="3073" max="3073" width="6" style="6" customWidth="1"/>
    <col min="3074" max="3074" width="9.44140625" style="6" customWidth="1"/>
    <col min="3075" max="3075" width="9.6640625" style="6" customWidth="1"/>
    <col min="3076" max="3076" width="9.44140625" style="6" customWidth="1"/>
    <col min="3077" max="3084" width="9.6640625" style="6" customWidth="1"/>
    <col min="3085" max="3328" width="9.109375" style="6"/>
    <col min="3329" max="3329" width="6" style="6" customWidth="1"/>
    <col min="3330" max="3330" width="9.44140625" style="6" customWidth="1"/>
    <col min="3331" max="3331" width="9.6640625" style="6" customWidth="1"/>
    <col min="3332" max="3332" width="9.44140625" style="6" customWidth="1"/>
    <col min="3333" max="3340" width="9.6640625" style="6" customWidth="1"/>
    <col min="3341" max="3584" width="9.109375" style="6"/>
    <col min="3585" max="3585" width="6" style="6" customWidth="1"/>
    <col min="3586" max="3586" width="9.44140625" style="6" customWidth="1"/>
    <col min="3587" max="3587" width="9.6640625" style="6" customWidth="1"/>
    <col min="3588" max="3588" width="9.44140625" style="6" customWidth="1"/>
    <col min="3589" max="3596" width="9.6640625" style="6" customWidth="1"/>
    <col min="3597" max="3840" width="9.109375" style="6"/>
    <col min="3841" max="3841" width="6" style="6" customWidth="1"/>
    <col min="3842" max="3842" width="9.44140625" style="6" customWidth="1"/>
    <col min="3843" max="3843" width="9.6640625" style="6" customWidth="1"/>
    <col min="3844" max="3844" width="9.44140625" style="6" customWidth="1"/>
    <col min="3845" max="3852" width="9.6640625" style="6" customWidth="1"/>
    <col min="3853" max="4096" width="9.109375" style="6"/>
    <col min="4097" max="4097" width="6" style="6" customWidth="1"/>
    <col min="4098" max="4098" width="9.44140625" style="6" customWidth="1"/>
    <col min="4099" max="4099" width="9.6640625" style="6" customWidth="1"/>
    <col min="4100" max="4100" width="9.44140625" style="6" customWidth="1"/>
    <col min="4101" max="4108" width="9.6640625" style="6" customWidth="1"/>
    <col min="4109" max="4352" width="9.109375" style="6"/>
    <col min="4353" max="4353" width="6" style="6" customWidth="1"/>
    <col min="4354" max="4354" width="9.44140625" style="6" customWidth="1"/>
    <col min="4355" max="4355" width="9.6640625" style="6" customWidth="1"/>
    <col min="4356" max="4356" width="9.44140625" style="6" customWidth="1"/>
    <col min="4357" max="4364" width="9.6640625" style="6" customWidth="1"/>
    <col min="4365" max="4608" width="9.109375" style="6"/>
    <col min="4609" max="4609" width="6" style="6" customWidth="1"/>
    <col min="4610" max="4610" width="9.44140625" style="6" customWidth="1"/>
    <col min="4611" max="4611" width="9.6640625" style="6" customWidth="1"/>
    <col min="4612" max="4612" width="9.44140625" style="6" customWidth="1"/>
    <col min="4613" max="4620" width="9.6640625" style="6" customWidth="1"/>
    <col min="4621" max="4864" width="9.109375" style="6"/>
    <col min="4865" max="4865" width="6" style="6" customWidth="1"/>
    <col min="4866" max="4866" width="9.44140625" style="6" customWidth="1"/>
    <col min="4867" max="4867" width="9.6640625" style="6" customWidth="1"/>
    <col min="4868" max="4868" width="9.44140625" style="6" customWidth="1"/>
    <col min="4869" max="4876" width="9.6640625" style="6" customWidth="1"/>
    <col min="4877" max="5120" width="9.109375" style="6"/>
    <col min="5121" max="5121" width="6" style="6" customWidth="1"/>
    <col min="5122" max="5122" width="9.44140625" style="6" customWidth="1"/>
    <col min="5123" max="5123" width="9.6640625" style="6" customWidth="1"/>
    <col min="5124" max="5124" width="9.44140625" style="6" customWidth="1"/>
    <col min="5125" max="5132" width="9.6640625" style="6" customWidth="1"/>
    <col min="5133" max="5376" width="9.109375" style="6"/>
    <col min="5377" max="5377" width="6" style="6" customWidth="1"/>
    <col min="5378" max="5378" width="9.44140625" style="6" customWidth="1"/>
    <col min="5379" max="5379" width="9.6640625" style="6" customWidth="1"/>
    <col min="5380" max="5380" width="9.44140625" style="6" customWidth="1"/>
    <col min="5381" max="5388" width="9.6640625" style="6" customWidth="1"/>
    <col min="5389" max="5632" width="9.109375" style="6"/>
    <col min="5633" max="5633" width="6" style="6" customWidth="1"/>
    <col min="5634" max="5634" width="9.44140625" style="6" customWidth="1"/>
    <col min="5635" max="5635" width="9.6640625" style="6" customWidth="1"/>
    <col min="5636" max="5636" width="9.44140625" style="6" customWidth="1"/>
    <col min="5637" max="5644" width="9.6640625" style="6" customWidth="1"/>
    <col min="5645" max="5888" width="9.109375" style="6"/>
    <col min="5889" max="5889" width="6" style="6" customWidth="1"/>
    <col min="5890" max="5890" width="9.44140625" style="6" customWidth="1"/>
    <col min="5891" max="5891" width="9.6640625" style="6" customWidth="1"/>
    <col min="5892" max="5892" width="9.44140625" style="6" customWidth="1"/>
    <col min="5893" max="5900" width="9.6640625" style="6" customWidth="1"/>
    <col min="5901" max="6144" width="9.109375" style="6"/>
    <col min="6145" max="6145" width="6" style="6" customWidth="1"/>
    <col min="6146" max="6146" width="9.44140625" style="6" customWidth="1"/>
    <col min="6147" max="6147" width="9.6640625" style="6" customWidth="1"/>
    <col min="6148" max="6148" width="9.44140625" style="6" customWidth="1"/>
    <col min="6149" max="6156" width="9.6640625" style="6" customWidth="1"/>
    <col min="6157" max="6400" width="9.109375" style="6"/>
    <col min="6401" max="6401" width="6" style="6" customWidth="1"/>
    <col min="6402" max="6402" width="9.44140625" style="6" customWidth="1"/>
    <col min="6403" max="6403" width="9.6640625" style="6" customWidth="1"/>
    <col min="6404" max="6404" width="9.44140625" style="6" customWidth="1"/>
    <col min="6405" max="6412" width="9.6640625" style="6" customWidth="1"/>
    <col min="6413" max="6656" width="9.109375" style="6"/>
    <col min="6657" max="6657" width="6" style="6" customWidth="1"/>
    <col min="6658" max="6658" width="9.44140625" style="6" customWidth="1"/>
    <col min="6659" max="6659" width="9.6640625" style="6" customWidth="1"/>
    <col min="6660" max="6660" width="9.44140625" style="6" customWidth="1"/>
    <col min="6661" max="6668" width="9.6640625" style="6" customWidth="1"/>
    <col min="6669" max="6912" width="9.109375" style="6"/>
    <col min="6913" max="6913" width="6" style="6" customWidth="1"/>
    <col min="6914" max="6914" width="9.44140625" style="6" customWidth="1"/>
    <col min="6915" max="6915" width="9.6640625" style="6" customWidth="1"/>
    <col min="6916" max="6916" width="9.44140625" style="6" customWidth="1"/>
    <col min="6917" max="6924" width="9.6640625" style="6" customWidth="1"/>
    <col min="6925" max="7168" width="9.109375" style="6"/>
    <col min="7169" max="7169" width="6" style="6" customWidth="1"/>
    <col min="7170" max="7170" width="9.44140625" style="6" customWidth="1"/>
    <col min="7171" max="7171" width="9.6640625" style="6" customWidth="1"/>
    <col min="7172" max="7172" width="9.44140625" style="6" customWidth="1"/>
    <col min="7173" max="7180" width="9.6640625" style="6" customWidth="1"/>
    <col min="7181" max="7424" width="9.109375" style="6"/>
    <col min="7425" max="7425" width="6" style="6" customWidth="1"/>
    <col min="7426" max="7426" width="9.44140625" style="6" customWidth="1"/>
    <col min="7427" max="7427" width="9.6640625" style="6" customWidth="1"/>
    <col min="7428" max="7428" width="9.44140625" style="6" customWidth="1"/>
    <col min="7429" max="7436" width="9.6640625" style="6" customWidth="1"/>
    <col min="7437" max="7680" width="9.109375" style="6"/>
    <col min="7681" max="7681" width="6" style="6" customWidth="1"/>
    <col min="7682" max="7682" width="9.44140625" style="6" customWidth="1"/>
    <col min="7683" max="7683" width="9.6640625" style="6" customWidth="1"/>
    <col min="7684" max="7684" width="9.44140625" style="6" customWidth="1"/>
    <col min="7685" max="7692" width="9.6640625" style="6" customWidth="1"/>
    <col min="7693" max="7936" width="9.109375" style="6"/>
    <col min="7937" max="7937" width="6" style="6" customWidth="1"/>
    <col min="7938" max="7938" width="9.44140625" style="6" customWidth="1"/>
    <col min="7939" max="7939" width="9.6640625" style="6" customWidth="1"/>
    <col min="7940" max="7940" width="9.44140625" style="6" customWidth="1"/>
    <col min="7941" max="7948" width="9.6640625" style="6" customWidth="1"/>
    <col min="7949" max="8192" width="9.109375" style="6"/>
    <col min="8193" max="8193" width="6" style="6" customWidth="1"/>
    <col min="8194" max="8194" width="9.44140625" style="6" customWidth="1"/>
    <col min="8195" max="8195" width="9.6640625" style="6" customWidth="1"/>
    <col min="8196" max="8196" width="9.44140625" style="6" customWidth="1"/>
    <col min="8197" max="8204" width="9.6640625" style="6" customWidth="1"/>
    <col min="8205" max="8448" width="9.109375" style="6"/>
    <col min="8449" max="8449" width="6" style="6" customWidth="1"/>
    <col min="8450" max="8450" width="9.44140625" style="6" customWidth="1"/>
    <col min="8451" max="8451" width="9.6640625" style="6" customWidth="1"/>
    <col min="8452" max="8452" width="9.44140625" style="6" customWidth="1"/>
    <col min="8453" max="8460" width="9.6640625" style="6" customWidth="1"/>
    <col min="8461" max="8704" width="9.109375" style="6"/>
    <col min="8705" max="8705" width="6" style="6" customWidth="1"/>
    <col min="8706" max="8706" width="9.44140625" style="6" customWidth="1"/>
    <col min="8707" max="8707" width="9.6640625" style="6" customWidth="1"/>
    <col min="8708" max="8708" width="9.44140625" style="6" customWidth="1"/>
    <col min="8709" max="8716" width="9.6640625" style="6" customWidth="1"/>
    <col min="8717" max="8960" width="9.109375" style="6"/>
    <col min="8961" max="8961" width="6" style="6" customWidth="1"/>
    <col min="8962" max="8962" width="9.44140625" style="6" customWidth="1"/>
    <col min="8963" max="8963" width="9.6640625" style="6" customWidth="1"/>
    <col min="8964" max="8964" width="9.44140625" style="6" customWidth="1"/>
    <col min="8965" max="8972" width="9.6640625" style="6" customWidth="1"/>
    <col min="8973" max="9216" width="9.109375" style="6"/>
    <col min="9217" max="9217" width="6" style="6" customWidth="1"/>
    <col min="9218" max="9218" width="9.44140625" style="6" customWidth="1"/>
    <col min="9219" max="9219" width="9.6640625" style="6" customWidth="1"/>
    <col min="9220" max="9220" width="9.44140625" style="6" customWidth="1"/>
    <col min="9221" max="9228" width="9.6640625" style="6" customWidth="1"/>
    <col min="9229" max="9472" width="9.109375" style="6"/>
    <col min="9473" max="9473" width="6" style="6" customWidth="1"/>
    <col min="9474" max="9474" width="9.44140625" style="6" customWidth="1"/>
    <col min="9475" max="9475" width="9.6640625" style="6" customWidth="1"/>
    <col min="9476" max="9476" width="9.44140625" style="6" customWidth="1"/>
    <col min="9477" max="9484" width="9.6640625" style="6" customWidth="1"/>
    <col min="9485" max="9728" width="9.109375" style="6"/>
    <col min="9729" max="9729" width="6" style="6" customWidth="1"/>
    <col min="9730" max="9730" width="9.44140625" style="6" customWidth="1"/>
    <col min="9731" max="9731" width="9.6640625" style="6" customWidth="1"/>
    <col min="9732" max="9732" width="9.44140625" style="6" customWidth="1"/>
    <col min="9733" max="9740" width="9.6640625" style="6" customWidth="1"/>
    <col min="9741" max="9984" width="9.109375" style="6"/>
    <col min="9985" max="9985" width="6" style="6" customWidth="1"/>
    <col min="9986" max="9986" width="9.44140625" style="6" customWidth="1"/>
    <col min="9987" max="9987" width="9.6640625" style="6" customWidth="1"/>
    <col min="9988" max="9988" width="9.44140625" style="6" customWidth="1"/>
    <col min="9989" max="9996" width="9.6640625" style="6" customWidth="1"/>
    <col min="9997" max="10240" width="9.109375" style="6"/>
    <col min="10241" max="10241" width="6" style="6" customWidth="1"/>
    <col min="10242" max="10242" width="9.44140625" style="6" customWidth="1"/>
    <col min="10243" max="10243" width="9.6640625" style="6" customWidth="1"/>
    <col min="10244" max="10244" width="9.44140625" style="6" customWidth="1"/>
    <col min="10245" max="10252" width="9.6640625" style="6" customWidth="1"/>
    <col min="10253" max="10496" width="9.109375" style="6"/>
    <col min="10497" max="10497" width="6" style="6" customWidth="1"/>
    <col min="10498" max="10498" width="9.44140625" style="6" customWidth="1"/>
    <col min="10499" max="10499" width="9.6640625" style="6" customWidth="1"/>
    <col min="10500" max="10500" width="9.44140625" style="6" customWidth="1"/>
    <col min="10501" max="10508" width="9.6640625" style="6" customWidth="1"/>
    <col min="10509" max="10752" width="9.109375" style="6"/>
    <col min="10753" max="10753" width="6" style="6" customWidth="1"/>
    <col min="10754" max="10754" width="9.44140625" style="6" customWidth="1"/>
    <col min="10755" max="10755" width="9.6640625" style="6" customWidth="1"/>
    <col min="10756" max="10756" width="9.44140625" style="6" customWidth="1"/>
    <col min="10757" max="10764" width="9.6640625" style="6" customWidth="1"/>
    <col min="10765" max="11008" width="9.109375" style="6"/>
    <col min="11009" max="11009" width="6" style="6" customWidth="1"/>
    <col min="11010" max="11010" width="9.44140625" style="6" customWidth="1"/>
    <col min="11011" max="11011" width="9.6640625" style="6" customWidth="1"/>
    <col min="11012" max="11012" width="9.44140625" style="6" customWidth="1"/>
    <col min="11013" max="11020" width="9.6640625" style="6" customWidth="1"/>
    <col min="11021" max="11264" width="9.109375" style="6"/>
    <col min="11265" max="11265" width="6" style="6" customWidth="1"/>
    <col min="11266" max="11266" width="9.44140625" style="6" customWidth="1"/>
    <col min="11267" max="11267" width="9.6640625" style="6" customWidth="1"/>
    <col min="11268" max="11268" width="9.44140625" style="6" customWidth="1"/>
    <col min="11269" max="11276" width="9.6640625" style="6" customWidth="1"/>
    <col min="11277" max="11520" width="9.109375" style="6"/>
    <col min="11521" max="11521" width="6" style="6" customWidth="1"/>
    <col min="11522" max="11522" width="9.44140625" style="6" customWidth="1"/>
    <col min="11523" max="11523" width="9.6640625" style="6" customWidth="1"/>
    <col min="11524" max="11524" width="9.44140625" style="6" customWidth="1"/>
    <col min="11525" max="11532" width="9.6640625" style="6" customWidth="1"/>
    <col min="11533" max="11776" width="9.109375" style="6"/>
    <col min="11777" max="11777" width="6" style="6" customWidth="1"/>
    <col min="11778" max="11778" width="9.44140625" style="6" customWidth="1"/>
    <col min="11779" max="11779" width="9.6640625" style="6" customWidth="1"/>
    <col min="11780" max="11780" width="9.44140625" style="6" customWidth="1"/>
    <col min="11781" max="11788" width="9.6640625" style="6" customWidth="1"/>
    <col min="11789" max="12032" width="9.109375" style="6"/>
    <col min="12033" max="12033" width="6" style="6" customWidth="1"/>
    <col min="12034" max="12034" width="9.44140625" style="6" customWidth="1"/>
    <col min="12035" max="12035" width="9.6640625" style="6" customWidth="1"/>
    <col min="12036" max="12036" width="9.44140625" style="6" customWidth="1"/>
    <col min="12037" max="12044" width="9.6640625" style="6" customWidth="1"/>
    <col min="12045" max="12288" width="9.109375" style="6"/>
    <col min="12289" max="12289" width="6" style="6" customWidth="1"/>
    <col min="12290" max="12290" width="9.44140625" style="6" customWidth="1"/>
    <col min="12291" max="12291" width="9.6640625" style="6" customWidth="1"/>
    <col min="12292" max="12292" width="9.44140625" style="6" customWidth="1"/>
    <col min="12293" max="12300" width="9.6640625" style="6" customWidth="1"/>
    <col min="12301" max="12544" width="9.109375" style="6"/>
    <col min="12545" max="12545" width="6" style="6" customWidth="1"/>
    <col min="12546" max="12546" width="9.44140625" style="6" customWidth="1"/>
    <col min="12547" max="12547" width="9.6640625" style="6" customWidth="1"/>
    <col min="12548" max="12548" width="9.44140625" style="6" customWidth="1"/>
    <col min="12549" max="12556" width="9.6640625" style="6" customWidth="1"/>
    <col min="12557" max="12800" width="9.109375" style="6"/>
    <col min="12801" max="12801" width="6" style="6" customWidth="1"/>
    <col min="12802" max="12802" width="9.44140625" style="6" customWidth="1"/>
    <col min="12803" max="12803" width="9.6640625" style="6" customWidth="1"/>
    <col min="12804" max="12804" width="9.44140625" style="6" customWidth="1"/>
    <col min="12805" max="12812" width="9.6640625" style="6" customWidth="1"/>
    <col min="12813" max="13056" width="9.109375" style="6"/>
    <col min="13057" max="13057" width="6" style="6" customWidth="1"/>
    <col min="13058" max="13058" width="9.44140625" style="6" customWidth="1"/>
    <col min="13059" max="13059" width="9.6640625" style="6" customWidth="1"/>
    <col min="13060" max="13060" width="9.44140625" style="6" customWidth="1"/>
    <col min="13061" max="13068" width="9.6640625" style="6" customWidth="1"/>
    <col min="13069" max="13312" width="9.109375" style="6"/>
    <col min="13313" max="13313" width="6" style="6" customWidth="1"/>
    <col min="13314" max="13314" width="9.44140625" style="6" customWidth="1"/>
    <col min="13315" max="13315" width="9.6640625" style="6" customWidth="1"/>
    <col min="13316" max="13316" width="9.44140625" style="6" customWidth="1"/>
    <col min="13317" max="13324" width="9.6640625" style="6" customWidth="1"/>
    <col min="13325" max="13568" width="9.109375" style="6"/>
    <col min="13569" max="13569" width="6" style="6" customWidth="1"/>
    <col min="13570" max="13570" width="9.44140625" style="6" customWidth="1"/>
    <col min="13571" max="13571" width="9.6640625" style="6" customWidth="1"/>
    <col min="13572" max="13572" width="9.44140625" style="6" customWidth="1"/>
    <col min="13573" max="13580" width="9.6640625" style="6" customWidth="1"/>
    <col min="13581" max="13824" width="9.109375" style="6"/>
    <col min="13825" max="13825" width="6" style="6" customWidth="1"/>
    <col min="13826" max="13826" width="9.44140625" style="6" customWidth="1"/>
    <col min="13827" max="13827" width="9.6640625" style="6" customWidth="1"/>
    <col min="13828" max="13828" width="9.44140625" style="6" customWidth="1"/>
    <col min="13829" max="13836" width="9.6640625" style="6" customWidth="1"/>
    <col min="13837" max="14080" width="9.109375" style="6"/>
    <col min="14081" max="14081" width="6" style="6" customWidth="1"/>
    <col min="14082" max="14082" width="9.44140625" style="6" customWidth="1"/>
    <col min="14083" max="14083" width="9.6640625" style="6" customWidth="1"/>
    <col min="14084" max="14084" width="9.44140625" style="6" customWidth="1"/>
    <col min="14085" max="14092" width="9.6640625" style="6" customWidth="1"/>
    <col min="14093" max="14336" width="9.109375" style="6"/>
    <col min="14337" max="14337" width="6" style="6" customWidth="1"/>
    <col min="14338" max="14338" width="9.44140625" style="6" customWidth="1"/>
    <col min="14339" max="14339" width="9.6640625" style="6" customWidth="1"/>
    <col min="14340" max="14340" width="9.44140625" style="6" customWidth="1"/>
    <col min="14341" max="14348" width="9.6640625" style="6" customWidth="1"/>
    <col min="14349" max="14592" width="9.109375" style="6"/>
    <col min="14593" max="14593" width="6" style="6" customWidth="1"/>
    <col min="14594" max="14594" width="9.44140625" style="6" customWidth="1"/>
    <col min="14595" max="14595" width="9.6640625" style="6" customWidth="1"/>
    <col min="14596" max="14596" width="9.44140625" style="6" customWidth="1"/>
    <col min="14597" max="14604" width="9.6640625" style="6" customWidth="1"/>
    <col min="14605" max="14848" width="9.109375" style="6"/>
    <col min="14849" max="14849" width="6" style="6" customWidth="1"/>
    <col min="14850" max="14850" width="9.44140625" style="6" customWidth="1"/>
    <col min="14851" max="14851" width="9.6640625" style="6" customWidth="1"/>
    <col min="14852" max="14852" width="9.44140625" style="6" customWidth="1"/>
    <col min="14853" max="14860" width="9.6640625" style="6" customWidth="1"/>
    <col min="14861" max="15104" width="9.109375" style="6"/>
    <col min="15105" max="15105" width="6" style="6" customWidth="1"/>
    <col min="15106" max="15106" width="9.44140625" style="6" customWidth="1"/>
    <col min="15107" max="15107" width="9.6640625" style="6" customWidth="1"/>
    <col min="15108" max="15108" width="9.44140625" style="6" customWidth="1"/>
    <col min="15109" max="15116" width="9.6640625" style="6" customWidth="1"/>
    <col min="15117" max="15360" width="9.109375" style="6"/>
    <col min="15361" max="15361" width="6" style="6" customWidth="1"/>
    <col min="15362" max="15362" width="9.44140625" style="6" customWidth="1"/>
    <col min="15363" max="15363" width="9.6640625" style="6" customWidth="1"/>
    <col min="15364" max="15364" width="9.44140625" style="6" customWidth="1"/>
    <col min="15365" max="15372" width="9.6640625" style="6" customWidth="1"/>
    <col min="15373" max="15616" width="9.109375" style="6"/>
    <col min="15617" max="15617" width="6" style="6" customWidth="1"/>
    <col min="15618" max="15618" width="9.44140625" style="6" customWidth="1"/>
    <col min="15619" max="15619" width="9.6640625" style="6" customWidth="1"/>
    <col min="15620" max="15620" width="9.44140625" style="6" customWidth="1"/>
    <col min="15621" max="15628" width="9.6640625" style="6" customWidth="1"/>
    <col min="15629" max="15872" width="9.109375" style="6"/>
    <col min="15873" max="15873" width="6" style="6" customWidth="1"/>
    <col min="15874" max="15874" width="9.44140625" style="6" customWidth="1"/>
    <col min="15875" max="15875" width="9.6640625" style="6" customWidth="1"/>
    <col min="15876" max="15876" width="9.44140625" style="6" customWidth="1"/>
    <col min="15877" max="15884" width="9.6640625" style="6" customWidth="1"/>
    <col min="15885" max="16128" width="9.109375" style="6"/>
    <col min="16129" max="16129" width="6" style="6" customWidth="1"/>
    <col min="16130" max="16130" width="9.44140625" style="6" customWidth="1"/>
    <col min="16131" max="16131" width="9.6640625" style="6" customWidth="1"/>
    <col min="16132" max="16132" width="9.44140625" style="6" customWidth="1"/>
    <col min="16133" max="16140" width="9.6640625" style="6" customWidth="1"/>
    <col min="16141" max="16384" width="9.109375" style="6"/>
  </cols>
  <sheetData>
    <row r="1" spans="1:13" x14ac:dyDescent="0.2">
      <c r="A1" s="5" t="s">
        <v>67</v>
      </c>
      <c r="B1" s="5" t="s">
        <v>101</v>
      </c>
      <c r="C1" s="5" t="s">
        <v>102</v>
      </c>
      <c r="D1" s="5" t="s">
        <v>103</v>
      </c>
      <c r="E1" s="5" t="s">
        <v>104</v>
      </c>
      <c r="F1" s="5" t="s">
        <v>105</v>
      </c>
      <c r="G1" s="5" t="s">
        <v>106</v>
      </c>
      <c r="H1" s="5" t="s">
        <v>107</v>
      </c>
      <c r="I1" s="5" t="s">
        <v>108</v>
      </c>
      <c r="J1" s="5" t="s">
        <v>109</v>
      </c>
      <c r="K1" s="5" t="s">
        <v>110</v>
      </c>
      <c r="L1" s="5" t="s">
        <v>111</v>
      </c>
      <c r="M1" s="5"/>
    </row>
    <row r="2" spans="1:13" x14ac:dyDescent="0.2">
      <c r="A2" s="6">
        <v>1850</v>
      </c>
      <c r="B2" s="6">
        <v>500.6</v>
      </c>
      <c r="C2" s="7">
        <v>164.09220000000002</v>
      </c>
      <c r="D2" s="7">
        <v>5.5476000000000001</v>
      </c>
      <c r="E2" s="7">
        <v>23.4757</v>
      </c>
      <c r="F2" s="7">
        <v>55.0441</v>
      </c>
      <c r="G2" s="7">
        <v>3.984</v>
      </c>
      <c r="H2" s="7">
        <v>-1.3483999999999998</v>
      </c>
      <c r="I2" s="7">
        <v>58.557099999999998</v>
      </c>
      <c r="J2" s="7">
        <v>101.83919999999999</v>
      </c>
      <c r="K2" s="7">
        <v>87.346900000000005</v>
      </c>
      <c r="L2" s="7">
        <v>2.0457999999999998</v>
      </c>
    </row>
    <row r="3" spans="1:13" x14ac:dyDescent="0.2">
      <c r="A3" s="6">
        <v>1851</v>
      </c>
      <c r="B3" s="6">
        <v>492.7</v>
      </c>
      <c r="C3" s="7">
        <v>165.72560000000001</v>
      </c>
      <c r="D3" s="7">
        <v>5.3625999999999996</v>
      </c>
      <c r="E3" s="7">
        <v>23.152000000000001</v>
      </c>
      <c r="F3" s="7">
        <v>55.015599999999999</v>
      </c>
      <c r="G3" s="7">
        <v>3.9839000000000002</v>
      </c>
      <c r="H3" s="7">
        <v>-1.1192</v>
      </c>
      <c r="I3" s="7">
        <v>58.552500000000002</v>
      </c>
      <c r="J3" s="7">
        <v>93.076599999999999</v>
      </c>
      <c r="K3" s="7">
        <v>86.91</v>
      </c>
      <c r="L3" s="7">
        <v>2.0419</v>
      </c>
    </row>
    <row r="4" spans="1:13" x14ac:dyDescent="0.2">
      <c r="A4" s="6">
        <v>1852</v>
      </c>
      <c r="B4" s="6">
        <v>548.5</v>
      </c>
      <c r="C4" s="7">
        <v>230.67250000000001</v>
      </c>
      <c r="D4" s="7">
        <v>5.3380000000000001</v>
      </c>
      <c r="E4" s="7">
        <v>22.861799999999999</v>
      </c>
      <c r="F4" s="7">
        <v>54.987400000000001</v>
      </c>
      <c r="G4" s="7">
        <v>3.9836999999999998</v>
      </c>
      <c r="H4" s="7">
        <v>-1.0033000000000001</v>
      </c>
      <c r="I4" s="7">
        <v>58.878100000000003</v>
      </c>
      <c r="J4" s="7">
        <v>83.830700000000007</v>
      </c>
      <c r="K4" s="7">
        <v>86.938500000000005</v>
      </c>
      <c r="L4" s="7">
        <v>2.0379</v>
      </c>
    </row>
    <row r="5" spans="1:13" x14ac:dyDescent="0.2">
      <c r="A5" s="6">
        <v>1853</v>
      </c>
      <c r="B5" s="6">
        <v>546.79999999999995</v>
      </c>
      <c r="C5" s="7">
        <v>238.51490000000001</v>
      </c>
      <c r="D5" s="7">
        <v>5.3137999999999996</v>
      </c>
      <c r="E5" s="7">
        <v>22.601700000000001</v>
      </c>
      <c r="F5" s="7">
        <v>54.959000000000003</v>
      </c>
      <c r="G5" s="7">
        <v>3.9834999999999998</v>
      </c>
      <c r="H5" s="7">
        <v>-1.0513000000000001</v>
      </c>
      <c r="I5" s="7">
        <v>59.220700000000001</v>
      </c>
      <c r="J5" s="7">
        <v>74.213999999999999</v>
      </c>
      <c r="K5" s="7">
        <v>86.993499999999997</v>
      </c>
      <c r="L5" s="7">
        <v>2.0337999999999998</v>
      </c>
    </row>
    <row r="6" spans="1:13" x14ac:dyDescent="0.2">
      <c r="A6" s="6">
        <v>1854</v>
      </c>
      <c r="B6" s="6">
        <v>544.79999999999995</v>
      </c>
      <c r="C6" s="7">
        <v>246.18460000000005</v>
      </c>
      <c r="D6" s="7">
        <v>5.2899000000000003</v>
      </c>
      <c r="E6" s="7">
        <v>22.3687</v>
      </c>
      <c r="F6" s="7">
        <v>54.930399999999999</v>
      </c>
      <c r="G6" s="7">
        <v>3.9832999999999998</v>
      </c>
      <c r="H6" s="7">
        <v>-0.98550000000000004</v>
      </c>
      <c r="I6" s="7">
        <v>59.580199999999998</v>
      </c>
      <c r="J6" s="7">
        <v>64.312899999999999</v>
      </c>
      <c r="K6" s="7">
        <v>87.063000000000002</v>
      </c>
      <c r="L6" s="7">
        <v>2.0297000000000001</v>
      </c>
    </row>
    <row r="7" spans="1:13" x14ac:dyDescent="0.2">
      <c r="A7" s="6">
        <v>1855</v>
      </c>
      <c r="B7" s="6">
        <v>542.1</v>
      </c>
      <c r="C7" s="7">
        <v>253.56460000000001</v>
      </c>
      <c r="D7" s="7">
        <v>5.2663000000000002</v>
      </c>
      <c r="E7" s="7">
        <v>22.16</v>
      </c>
      <c r="F7" s="7">
        <v>54.901600000000002</v>
      </c>
      <c r="G7" s="7">
        <v>3.9830000000000001</v>
      </c>
      <c r="H7" s="7">
        <v>-1.1397000000000002</v>
      </c>
      <c r="I7" s="7">
        <v>59.956400000000002</v>
      </c>
      <c r="J7" s="7">
        <v>54.193999999999996</v>
      </c>
      <c r="K7" s="7">
        <v>87.145200000000003</v>
      </c>
      <c r="L7" s="7">
        <v>2.0255000000000001</v>
      </c>
    </row>
    <row r="8" spans="1:13" x14ac:dyDescent="0.2">
      <c r="A8" s="6">
        <v>1856</v>
      </c>
      <c r="B8" s="6">
        <v>547.70000000000005</v>
      </c>
      <c r="C8" s="7">
        <v>260.52629999999994</v>
      </c>
      <c r="D8" s="7">
        <v>5.2430000000000003</v>
      </c>
      <c r="E8" s="7">
        <v>21.973299999999998</v>
      </c>
      <c r="F8" s="7">
        <v>54.872599999999998</v>
      </c>
      <c r="G8" s="7">
        <v>3.9830000000000001</v>
      </c>
      <c r="H8" s="7">
        <v>-1.1049000000000002</v>
      </c>
      <c r="I8" s="7">
        <v>60.341099999999997</v>
      </c>
      <c r="J8" s="7">
        <v>52.5623</v>
      </c>
      <c r="K8" s="7">
        <v>87.240300000000005</v>
      </c>
      <c r="L8" s="7">
        <v>2.0217999999999998</v>
      </c>
    </row>
    <row r="9" spans="1:13" x14ac:dyDescent="0.2">
      <c r="A9" s="6">
        <v>1857</v>
      </c>
      <c r="B9" s="6">
        <v>553.29999999999995</v>
      </c>
      <c r="C9" s="7">
        <v>267.24670000000003</v>
      </c>
      <c r="D9" s="7">
        <v>5.2198000000000002</v>
      </c>
      <c r="E9" s="7">
        <v>21.8063</v>
      </c>
      <c r="F9" s="7">
        <v>54.843400000000003</v>
      </c>
      <c r="G9" s="7">
        <v>3.9830000000000001</v>
      </c>
      <c r="H9" s="7">
        <v>-1.1372</v>
      </c>
      <c r="I9" s="7">
        <v>60.723399999999998</v>
      </c>
      <c r="J9" s="7">
        <v>51.271999999999998</v>
      </c>
      <c r="K9" s="7">
        <v>87.338499999999996</v>
      </c>
      <c r="L9" s="7">
        <v>2.0181</v>
      </c>
    </row>
    <row r="10" spans="1:13" x14ac:dyDescent="0.2">
      <c r="A10" s="6">
        <v>1858</v>
      </c>
      <c r="B10" s="6">
        <v>558.6</v>
      </c>
      <c r="C10" s="7">
        <v>273.59120000000007</v>
      </c>
      <c r="D10" s="7">
        <v>5.1967999999999996</v>
      </c>
      <c r="E10" s="7">
        <v>21.657</v>
      </c>
      <c r="F10" s="7">
        <v>54.813899999999997</v>
      </c>
      <c r="G10" s="7">
        <v>3.9830000000000001</v>
      </c>
      <c r="H10" s="7">
        <v>-1.3895</v>
      </c>
      <c r="I10" s="7">
        <v>61.103000000000002</v>
      </c>
      <c r="J10" s="7">
        <v>50.234299999999998</v>
      </c>
      <c r="K10" s="7">
        <v>87.434799999999996</v>
      </c>
      <c r="L10" s="7">
        <v>2.0143</v>
      </c>
    </row>
    <row r="11" spans="1:13" x14ac:dyDescent="0.2">
      <c r="A11" s="6">
        <v>1859</v>
      </c>
      <c r="B11" s="6">
        <v>564</v>
      </c>
      <c r="C11" s="7">
        <v>279.73260000000005</v>
      </c>
      <c r="D11" s="7">
        <v>5.1738999999999997</v>
      </c>
      <c r="E11" s="7">
        <v>21.523800000000001</v>
      </c>
      <c r="F11" s="7">
        <v>54.784199999999998</v>
      </c>
      <c r="G11" s="7">
        <v>3.9830000000000001</v>
      </c>
      <c r="H11" s="7">
        <v>-1.6116999999999999</v>
      </c>
      <c r="I11" s="7">
        <v>61.479900000000001</v>
      </c>
      <c r="J11" s="7">
        <v>49.392099999999999</v>
      </c>
      <c r="K11" s="7">
        <v>87.5291</v>
      </c>
      <c r="L11" s="7">
        <v>2.0104000000000002</v>
      </c>
    </row>
    <row r="12" spans="1:13" x14ac:dyDescent="0.2">
      <c r="A12" s="6">
        <v>1860</v>
      </c>
      <c r="B12" s="6">
        <v>569</v>
      </c>
      <c r="C12" s="7">
        <v>285.67160000000001</v>
      </c>
      <c r="D12" s="7">
        <v>5.1510999999999996</v>
      </c>
      <c r="E12" s="7">
        <v>21.052099999999999</v>
      </c>
      <c r="F12" s="7">
        <v>54.754300000000001</v>
      </c>
      <c r="G12" s="7">
        <v>3.9828999999999999</v>
      </c>
      <c r="H12" s="7">
        <v>-1.8337999999999999</v>
      </c>
      <c r="I12" s="7">
        <v>61.853700000000003</v>
      </c>
      <c r="J12" s="7">
        <v>48.702500000000001</v>
      </c>
      <c r="K12" s="7">
        <v>87.621799999999993</v>
      </c>
      <c r="L12" s="7">
        <v>2.0066000000000002</v>
      </c>
    </row>
    <row r="13" spans="1:13" x14ac:dyDescent="0.2">
      <c r="A13" s="6">
        <v>1861</v>
      </c>
      <c r="B13" s="6">
        <v>579.6</v>
      </c>
      <c r="C13" s="7">
        <v>290.66650000000004</v>
      </c>
      <c r="D13" s="7">
        <v>5.1284000000000001</v>
      </c>
      <c r="E13" s="7">
        <v>21.889199999999999</v>
      </c>
      <c r="F13" s="7">
        <v>54.786200000000001</v>
      </c>
      <c r="G13" s="7">
        <v>9.0109999999999992</v>
      </c>
      <c r="H13" s="7">
        <v>-2.0559000000000003</v>
      </c>
      <c r="I13" s="7">
        <v>62.224200000000003</v>
      </c>
      <c r="J13" s="7">
        <v>48.132600000000004</v>
      </c>
      <c r="K13" s="7">
        <v>87.7196</v>
      </c>
      <c r="L13" s="7">
        <v>2.0821000000000001</v>
      </c>
    </row>
    <row r="14" spans="1:13" x14ac:dyDescent="0.2">
      <c r="A14" s="6">
        <v>1862</v>
      </c>
      <c r="B14" s="6">
        <v>520.9</v>
      </c>
      <c r="C14" s="7">
        <v>237.68619999999996</v>
      </c>
      <c r="D14" s="7">
        <v>6.7721999999999998</v>
      </c>
      <c r="E14" s="7">
        <v>22.133299999999998</v>
      </c>
      <c r="F14" s="7">
        <v>54.863500000000002</v>
      </c>
      <c r="G14" s="7">
        <v>9.9571000000000005</v>
      </c>
      <c r="H14" s="7">
        <v>-1.9419999999999999</v>
      </c>
      <c r="I14" s="7">
        <v>53.690899999999999</v>
      </c>
      <c r="J14" s="7">
        <v>47.773599999999995</v>
      </c>
      <c r="K14" s="7">
        <v>87.815299999999993</v>
      </c>
      <c r="L14" s="7">
        <v>2.1825999999999999</v>
      </c>
    </row>
    <row r="15" spans="1:13" x14ac:dyDescent="0.2">
      <c r="A15" s="6">
        <v>1863</v>
      </c>
      <c r="B15" s="6">
        <v>521.1</v>
      </c>
      <c r="C15" s="7">
        <v>236.83190000000002</v>
      </c>
      <c r="D15" s="7">
        <v>7.3118999999999996</v>
      </c>
      <c r="E15" s="7">
        <v>22.248200000000001</v>
      </c>
      <c r="F15" s="7">
        <v>54.955399999999997</v>
      </c>
      <c r="G15" s="7">
        <v>10.822100000000001</v>
      </c>
      <c r="H15" s="7">
        <v>-1.6705000000000001</v>
      </c>
      <c r="I15" s="7">
        <v>53.748199999999997</v>
      </c>
      <c r="J15" s="7">
        <v>46.611499999999999</v>
      </c>
      <c r="K15" s="7">
        <v>87.907499999999999</v>
      </c>
      <c r="L15" s="7">
        <v>2.2993999999999999</v>
      </c>
    </row>
    <row r="16" spans="1:13" x14ac:dyDescent="0.2">
      <c r="A16" s="6">
        <v>1864</v>
      </c>
      <c r="B16" s="6">
        <v>521.6</v>
      </c>
      <c r="C16" s="7">
        <v>235.96990000000005</v>
      </c>
      <c r="D16" s="7">
        <v>7.8399000000000001</v>
      </c>
      <c r="E16" s="7">
        <v>22.3048</v>
      </c>
      <c r="F16" s="7">
        <v>55.061100000000003</v>
      </c>
      <c r="G16" s="7">
        <v>11.2539</v>
      </c>
      <c r="H16" s="7">
        <v>-1.2478</v>
      </c>
      <c r="I16" s="7">
        <v>53.802599999999998</v>
      </c>
      <c r="J16" s="7">
        <v>46.161299999999997</v>
      </c>
      <c r="K16" s="7">
        <v>87.997</v>
      </c>
      <c r="L16" s="7">
        <v>2.4272999999999998</v>
      </c>
    </row>
    <row r="17" spans="1:12" x14ac:dyDescent="0.2">
      <c r="A17" s="6">
        <v>1865</v>
      </c>
      <c r="B17" s="6">
        <v>522.4</v>
      </c>
      <c r="C17" s="7">
        <v>235.23340000000002</v>
      </c>
      <c r="D17" s="7">
        <v>8.3582000000000001</v>
      </c>
      <c r="E17" s="7">
        <v>22.342500000000001</v>
      </c>
      <c r="F17" s="7">
        <v>55.1798</v>
      </c>
      <c r="G17" s="7">
        <v>11.6393</v>
      </c>
      <c r="H17" s="7">
        <v>-0.6633</v>
      </c>
      <c r="I17" s="7">
        <v>53.861800000000002</v>
      </c>
      <c r="J17" s="7">
        <v>45.778099999999995</v>
      </c>
      <c r="K17" s="7">
        <v>88.081100000000006</v>
      </c>
      <c r="L17" s="7">
        <v>2.5632999999999999</v>
      </c>
    </row>
    <row r="18" spans="1:12" x14ac:dyDescent="0.2">
      <c r="A18" s="6">
        <v>1866</v>
      </c>
      <c r="B18" s="6">
        <v>522.5</v>
      </c>
      <c r="C18" s="7">
        <v>234.79660000000001</v>
      </c>
      <c r="D18" s="7">
        <v>8.8681999999999999</v>
      </c>
      <c r="E18" s="7">
        <v>21.9117</v>
      </c>
      <c r="F18" s="7">
        <v>55.3125</v>
      </c>
      <c r="G18" s="7">
        <v>11.988899999999999</v>
      </c>
      <c r="H18" s="7">
        <v>-0.45029999999999998</v>
      </c>
      <c r="I18" s="7">
        <v>53.7361</v>
      </c>
      <c r="J18" s="7">
        <v>45.449199999999998</v>
      </c>
      <c r="K18" s="7">
        <v>88.161500000000004</v>
      </c>
      <c r="L18" s="7">
        <v>2.6983999999999999</v>
      </c>
    </row>
    <row r="19" spans="1:12" x14ac:dyDescent="0.2">
      <c r="A19" s="6">
        <v>1867</v>
      </c>
      <c r="B19" s="6">
        <v>520.79999999999995</v>
      </c>
      <c r="C19" s="7">
        <v>232.53900000000004</v>
      </c>
      <c r="D19" s="7">
        <v>9.3709000000000007</v>
      </c>
      <c r="E19" s="7">
        <v>21.492899999999999</v>
      </c>
      <c r="F19" s="7">
        <v>55.456600000000002</v>
      </c>
      <c r="G19" s="7">
        <v>12.3102</v>
      </c>
      <c r="H19" s="7">
        <v>-0.23699999999999999</v>
      </c>
      <c r="I19" s="7">
        <v>53.618400000000001</v>
      </c>
      <c r="J19" s="7">
        <v>45.167099999999998</v>
      </c>
      <c r="K19" s="7">
        <v>88.239599999999996</v>
      </c>
      <c r="L19" s="7">
        <v>2.8313999999999999</v>
      </c>
    </row>
    <row r="20" spans="1:12" x14ac:dyDescent="0.2">
      <c r="A20" s="6">
        <v>1868</v>
      </c>
      <c r="B20" s="6">
        <v>519.20000000000005</v>
      </c>
      <c r="C20" s="7">
        <v>230.55370000000002</v>
      </c>
      <c r="D20" s="7">
        <v>9.8671000000000006</v>
      </c>
      <c r="E20" s="7">
        <v>21.0899</v>
      </c>
      <c r="F20" s="7">
        <v>55.611400000000003</v>
      </c>
      <c r="G20" s="7">
        <v>12.608499999999999</v>
      </c>
      <c r="H20" s="7">
        <v>-0.2089</v>
      </c>
      <c r="I20" s="7">
        <v>53.510199999999998</v>
      </c>
      <c r="J20" s="7">
        <v>44.921500000000002</v>
      </c>
      <c r="K20" s="7">
        <v>88.312600000000003</v>
      </c>
      <c r="L20" s="7">
        <v>2.9618000000000002</v>
      </c>
    </row>
    <row r="21" spans="1:12" x14ac:dyDescent="0.2">
      <c r="A21" s="6">
        <v>1869</v>
      </c>
      <c r="B21" s="6">
        <v>517.5</v>
      </c>
      <c r="C21" s="7">
        <v>228.64449999999999</v>
      </c>
      <c r="D21" s="7">
        <v>10.3574</v>
      </c>
      <c r="E21" s="7">
        <v>20.703299999999999</v>
      </c>
      <c r="F21" s="7">
        <v>55.776499999999999</v>
      </c>
      <c r="G21" s="7">
        <v>12.8879</v>
      </c>
      <c r="H21" s="7">
        <v>-0.4199</v>
      </c>
      <c r="I21" s="7">
        <v>53.412100000000002</v>
      </c>
      <c r="J21" s="7">
        <v>44.706299999999999</v>
      </c>
      <c r="K21" s="7">
        <v>88.383600000000001</v>
      </c>
      <c r="L21" s="7">
        <v>3.0891000000000002</v>
      </c>
    </row>
    <row r="22" spans="1:12" x14ac:dyDescent="0.2">
      <c r="A22" s="6">
        <v>1870</v>
      </c>
      <c r="B22" s="6">
        <v>516.29999999999995</v>
      </c>
      <c r="C22" s="7">
        <v>226.79929999999996</v>
      </c>
      <c r="D22" s="7">
        <v>10.8421</v>
      </c>
      <c r="E22" s="7">
        <v>20.6845</v>
      </c>
      <c r="F22" s="7">
        <v>55.951000000000001</v>
      </c>
      <c r="G22" s="7">
        <v>13.151400000000001</v>
      </c>
      <c r="H22" s="7">
        <v>-0.63070000000000004</v>
      </c>
      <c r="I22" s="7">
        <v>53.320500000000003</v>
      </c>
      <c r="J22" s="7">
        <v>44.5167</v>
      </c>
      <c r="K22" s="7">
        <v>88.4499</v>
      </c>
      <c r="L22" s="7">
        <v>3.2130000000000001</v>
      </c>
    </row>
    <row r="23" spans="1:12" x14ac:dyDescent="0.2">
      <c r="A23" s="6">
        <v>1871</v>
      </c>
      <c r="B23" s="6">
        <v>536.70000000000005</v>
      </c>
      <c r="C23" s="7">
        <v>224.19950000000003</v>
      </c>
      <c r="D23" s="7">
        <v>11.3216</v>
      </c>
      <c r="E23" s="7">
        <v>20.617999999999999</v>
      </c>
      <c r="F23" s="7">
        <v>50.478200000000001</v>
      </c>
      <c r="G23" s="7">
        <v>13.401899999999999</v>
      </c>
      <c r="H23" s="7">
        <v>-0.83730000000000004</v>
      </c>
      <c r="I23" s="7">
        <v>53.234900000000003</v>
      </c>
      <c r="J23" s="7">
        <v>44.348499999999994</v>
      </c>
      <c r="K23" s="7">
        <v>110.0401</v>
      </c>
      <c r="L23" s="7">
        <v>9.8699999999999992</v>
      </c>
    </row>
    <row r="24" spans="1:12" x14ac:dyDescent="0.2">
      <c r="A24" s="6">
        <v>1872</v>
      </c>
      <c r="B24" s="6">
        <v>623.20000000000005</v>
      </c>
      <c r="C24" s="7">
        <v>303.89269999999993</v>
      </c>
      <c r="D24" s="7">
        <v>11.796099999999999</v>
      </c>
      <c r="E24" s="7">
        <v>20.466699999999999</v>
      </c>
      <c r="F24" s="7">
        <v>49.595100000000002</v>
      </c>
      <c r="G24" s="7">
        <v>13.640700000000001</v>
      </c>
      <c r="H24" s="7">
        <v>-1.044</v>
      </c>
      <c r="I24" s="7">
        <v>53.488100000000003</v>
      </c>
      <c r="J24" s="7">
        <v>44.198900000000002</v>
      </c>
      <c r="K24" s="7">
        <v>115.2003</v>
      </c>
      <c r="L24" s="7">
        <v>11.9261</v>
      </c>
    </row>
    <row r="25" spans="1:12" x14ac:dyDescent="0.2">
      <c r="A25" s="6">
        <v>1873</v>
      </c>
      <c r="B25" s="6">
        <v>634.1</v>
      </c>
      <c r="C25" s="7">
        <v>309.25839999999994</v>
      </c>
      <c r="D25" s="7">
        <v>12.2658</v>
      </c>
      <c r="E25" s="7">
        <v>20.387599999999999</v>
      </c>
      <c r="F25" s="7">
        <v>48.753</v>
      </c>
      <c r="G25" s="7">
        <v>13.869199999999999</v>
      </c>
      <c r="H25" s="7">
        <v>-0.81069999999999998</v>
      </c>
      <c r="I25" s="7">
        <v>53.745399999999997</v>
      </c>
      <c r="J25" s="7">
        <v>44.064900000000002</v>
      </c>
      <c r="K25" s="7">
        <v>118.9247</v>
      </c>
      <c r="L25" s="7">
        <v>13.659000000000001</v>
      </c>
    </row>
    <row r="26" spans="1:12" x14ac:dyDescent="0.2">
      <c r="A26" s="6">
        <v>1874</v>
      </c>
      <c r="B26" s="6">
        <v>641.1</v>
      </c>
      <c r="C26" s="7">
        <v>314.44760000000002</v>
      </c>
      <c r="D26" s="7">
        <v>12.730600000000001</v>
      </c>
      <c r="E26" s="7">
        <v>20.338200000000001</v>
      </c>
      <c r="F26" s="7">
        <v>47.945</v>
      </c>
      <c r="G26" s="7">
        <v>14.088699999999999</v>
      </c>
      <c r="H26" s="7">
        <v>-0.43869999999999998</v>
      </c>
      <c r="I26" s="7">
        <v>54.005600000000001</v>
      </c>
      <c r="J26" s="7">
        <v>41.954499999999996</v>
      </c>
      <c r="K26" s="7">
        <v>121.7101</v>
      </c>
      <c r="L26" s="7">
        <v>14.333</v>
      </c>
    </row>
    <row r="27" spans="1:12" x14ac:dyDescent="0.2">
      <c r="A27" s="6">
        <v>1875</v>
      </c>
      <c r="B27" s="6">
        <v>648.4</v>
      </c>
      <c r="C27" s="7">
        <v>319.33389999999997</v>
      </c>
      <c r="D27" s="7">
        <v>13.190799999999999</v>
      </c>
      <c r="E27" s="7">
        <v>20.295000000000002</v>
      </c>
      <c r="F27" s="7">
        <v>47.164999999999999</v>
      </c>
      <c r="G27" s="7">
        <v>14.3001</v>
      </c>
      <c r="H27" s="7">
        <v>-0.25179999999999997</v>
      </c>
      <c r="I27" s="7">
        <v>54.267600000000002</v>
      </c>
      <c r="J27" s="7">
        <v>41.406199999999998</v>
      </c>
      <c r="K27" s="7">
        <v>123.87439999999999</v>
      </c>
      <c r="L27" s="7">
        <v>14.8672</v>
      </c>
    </row>
    <row r="28" spans="1:12" x14ac:dyDescent="0.2">
      <c r="A28" s="6">
        <v>1876</v>
      </c>
      <c r="B28" s="6">
        <v>655.5</v>
      </c>
      <c r="C28" s="7">
        <v>324.07989999999995</v>
      </c>
      <c r="D28" s="7">
        <v>13.6463</v>
      </c>
      <c r="E28" s="7">
        <v>20.409300000000002</v>
      </c>
      <c r="F28" s="7">
        <v>46.528100000000002</v>
      </c>
      <c r="G28" s="7">
        <v>14.465199999999999</v>
      </c>
      <c r="H28" s="7">
        <v>-6.4899999999999958E-2</v>
      </c>
      <c r="I28" s="7">
        <v>54.944899999999997</v>
      </c>
      <c r="J28" s="7">
        <v>40.8748</v>
      </c>
      <c r="K28" s="7">
        <v>125.2495</v>
      </c>
      <c r="L28" s="7">
        <v>15.35</v>
      </c>
    </row>
    <row r="29" spans="1:12" x14ac:dyDescent="0.2">
      <c r="A29" s="6">
        <v>1877</v>
      </c>
      <c r="B29" s="6">
        <v>662.4</v>
      </c>
      <c r="C29" s="7">
        <v>330.06789999999995</v>
      </c>
      <c r="D29" s="7">
        <v>13.2989</v>
      </c>
      <c r="E29" s="7">
        <v>20.865500000000001</v>
      </c>
      <c r="F29" s="7">
        <v>45.936399999999999</v>
      </c>
      <c r="G29" s="7">
        <v>14.628299999999999</v>
      </c>
      <c r="H29" s="7">
        <v>-3.3200000000000035E-2</v>
      </c>
      <c r="I29" s="7">
        <v>55.036000000000001</v>
      </c>
      <c r="J29" s="7">
        <v>40.406700000000001</v>
      </c>
      <c r="K29" s="7">
        <v>126.4083</v>
      </c>
      <c r="L29" s="7">
        <v>15.757300000000001</v>
      </c>
    </row>
    <row r="30" spans="1:12" x14ac:dyDescent="0.2">
      <c r="A30" s="6">
        <v>1878</v>
      </c>
      <c r="B30" s="6">
        <v>669.5</v>
      </c>
      <c r="C30" s="7">
        <v>335.79829999999998</v>
      </c>
      <c r="D30" s="7">
        <v>13.224</v>
      </c>
      <c r="E30" s="7">
        <v>21.3048</v>
      </c>
      <c r="F30" s="7">
        <v>45.385899999999999</v>
      </c>
      <c r="G30" s="7">
        <v>14.7896</v>
      </c>
      <c r="H30" s="7">
        <v>-1.4000000000000401E-3</v>
      </c>
      <c r="I30" s="7">
        <v>55.125300000000003</v>
      </c>
      <c r="J30" s="7">
        <v>40.316499999999998</v>
      </c>
      <c r="K30" s="7">
        <v>127.4174</v>
      </c>
      <c r="L30" s="7">
        <v>16.1158</v>
      </c>
    </row>
    <row r="31" spans="1:12" x14ac:dyDescent="0.2">
      <c r="A31" s="6">
        <v>1879</v>
      </c>
      <c r="B31" s="6">
        <v>676.4</v>
      </c>
      <c r="C31" s="7">
        <v>341.32160000000005</v>
      </c>
      <c r="D31" s="7">
        <v>13.1455</v>
      </c>
      <c r="E31" s="7">
        <v>21.724299999999999</v>
      </c>
      <c r="F31" s="7">
        <v>44.872900000000001</v>
      </c>
      <c r="G31" s="7">
        <v>14.9313</v>
      </c>
      <c r="H31" s="7">
        <v>3.0199999999999977E-2</v>
      </c>
      <c r="I31" s="7">
        <v>55.2119</v>
      </c>
      <c r="J31" s="7">
        <v>40.435300000000005</v>
      </c>
      <c r="K31" s="7">
        <v>128.31970000000001</v>
      </c>
      <c r="L31" s="7">
        <v>16.442599999999999</v>
      </c>
    </row>
    <row r="32" spans="1:12" x14ac:dyDescent="0.2">
      <c r="A32" s="6">
        <v>1880</v>
      </c>
      <c r="B32" s="6">
        <v>682.9</v>
      </c>
      <c r="C32" s="7">
        <v>346.65680000000003</v>
      </c>
      <c r="D32" s="7">
        <v>13.0634</v>
      </c>
      <c r="E32" s="7">
        <v>22.123200000000001</v>
      </c>
      <c r="F32" s="7">
        <v>44.394199999999998</v>
      </c>
      <c r="G32" s="7">
        <v>15.071899999999999</v>
      </c>
      <c r="H32" s="7">
        <v>-0.15840000000000001</v>
      </c>
      <c r="I32" s="7">
        <v>55.301699999999997</v>
      </c>
      <c r="J32" s="7">
        <v>40.585900000000002</v>
      </c>
      <c r="K32" s="7">
        <v>129.14529999999999</v>
      </c>
      <c r="L32" s="7">
        <v>16.7486</v>
      </c>
    </row>
    <row r="33" spans="1:12" x14ac:dyDescent="0.2">
      <c r="A33" s="6">
        <v>1881</v>
      </c>
      <c r="B33" s="6">
        <v>718.9</v>
      </c>
      <c r="C33" s="7">
        <v>350.71380000000005</v>
      </c>
      <c r="D33" s="7">
        <v>12.9779</v>
      </c>
      <c r="E33" s="7">
        <v>54.099600000000002</v>
      </c>
      <c r="F33" s="7">
        <v>43.940399999999997</v>
      </c>
      <c r="G33" s="7">
        <v>15.211600000000001</v>
      </c>
      <c r="H33" s="7">
        <v>-0.32819999999999999</v>
      </c>
      <c r="I33" s="7">
        <v>55.402299999999997</v>
      </c>
      <c r="J33" s="7">
        <v>40.348099999999995</v>
      </c>
      <c r="K33" s="7">
        <v>129.5359</v>
      </c>
      <c r="L33" s="7">
        <v>17.0474</v>
      </c>
    </row>
    <row r="34" spans="1:12" x14ac:dyDescent="0.2">
      <c r="A34" s="6">
        <v>1882</v>
      </c>
      <c r="B34" s="6">
        <v>672.7</v>
      </c>
      <c r="C34" s="7">
        <v>295.62489999999991</v>
      </c>
      <c r="D34" s="7">
        <v>12.889099999999999</v>
      </c>
      <c r="E34" s="7">
        <v>62.985599999999998</v>
      </c>
      <c r="F34" s="7">
        <v>43.515700000000002</v>
      </c>
      <c r="G34" s="7">
        <v>15.3507</v>
      </c>
      <c r="H34" s="7">
        <v>-0.498</v>
      </c>
      <c r="I34" s="7">
        <v>55.512700000000002</v>
      </c>
      <c r="J34" s="7">
        <v>40.131299999999996</v>
      </c>
      <c r="K34" s="7">
        <v>129.88249999999999</v>
      </c>
      <c r="L34" s="7">
        <v>17.343800000000002</v>
      </c>
    </row>
    <row r="35" spans="1:12" x14ac:dyDescent="0.2">
      <c r="A35" s="6">
        <v>1883</v>
      </c>
      <c r="B35" s="6">
        <v>678.3</v>
      </c>
      <c r="C35" s="7">
        <v>294.00809999999996</v>
      </c>
      <c r="D35" s="7">
        <v>12.7972</v>
      </c>
      <c r="E35" s="7">
        <v>70.156400000000005</v>
      </c>
      <c r="F35" s="7">
        <v>43.117800000000003</v>
      </c>
      <c r="G35" s="7">
        <v>15.4893</v>
      </c>
      <c r="H35" s="7">
        <v>-0.69109999999999994</v>
      </c>
      <c r="I35" s="7">
        <v>55.632199999999997</v>
      </c>
      <c r="J35" s="7">
        <v>39.931399999999996</v>
      </c>
      <c r="K35" s="7">
        <v>130.19720000000001</v>
      </c>
      <c r="L35" s="7">
        <v>17.640499999999999</v>
      </c>
    </row>
    <row r="36" spans="1:12" x14ac:dyDescent="0.2">
      <c r="A36" s="6">
        <v>1884</v>
      </c>
      <c r="B36" s="6">
        <v>683.4</v>
      </c>
      <c r="C36" s="7">
        <v>292.70589999999993</v>
      </c>
      <c r="D36" s="7">
        <v>12.702400000000001</v>
      </c>
      <c r="E36" s="7">
        <v>76.098500000000001</v>
      </c>
      <c r="F36" s="7">
        <v>42.744799999999998</v>
      </c>
      <c r="G36" s="7">
        <v>15.6275</v>
      </c>
      <c r="H36" s="7">
        <v>-0.44390000000000007</v>
      </c>
      <c r="I36" s="7">
        <v>55.76</v>
      </c>
      <c r="J36" s="7">
        <v>39.7453</v>
      </c>
      <c r="K36" s="7">
        <v>130.4838</v>
      </c>
      <c r="L36" s="7">
        <v>17.939499999999999</v>
      </c>
    </row>
    <row r="37" spans="1:12" x14ac:dyDescent="0.2">
      <c r="A37" s="6">
        <v>1885</v>
      </c>
      <c r="B37" s="6">
        <v>687.7</v>
      </c>
      <c r="C37" s="7">
        <v>291.56229999999994</v>
      </c>
      <c r="D37" s="7">
        <v>12.604799999999999</v>
      </c>
      <c r="E37" s="7">
        <v>81.150000000000006</v>
      </c>
      <c r="F37" s="7">
        <v>42.394799999999996</v>
      </c>
      <c r="G37" s="7">
        <v>15.765499999999999</v>
      </c>
      <c r="H37" s="7">
        <v>-0.19689999999999999</v>
      </c>
      <c r="I37" s="7">
        <v>55.895499999999998</v>
      </c>
      <c r="J37" s="7">
        <v>39.567399999999999</v>
      </c>
      <c r="K37" s="7">
        <v>130.7499</v>
      </c>
      <c r="L37" s="7">
        <v>18.242000000000001</v>
      </c>
    </row>
    <row r="38" spans="1:12" x14ac:dyDescent="0.2">
      <c r="A38" s="6">
        <v>1886</v>
      </c>
      <c r="B38" s="6">
        <v>690.4</v>
      </c>
      <c r="C38" s="7">
        <v>290.33350000000007</v>
      </c>
      <c r="D38" s="7">
        <v>12.5047</v>
      </c>
      <c r="E38" s="7">
        <v>84.093699999999998</v>
      </c>
      <c r="F38" s="7">
        <v>42.557099999999998</v>
      </c>
      <c r="G38" s="7">
        <v>15.9008</v>
      </c>
      <c r="H38" s="7">
        <v>4.9899999999999972E-2</v>
      </c>
      <c r="I38" s="7">
        <v>56.031399999999998</v>
      </c>
      <c r="J38" s="7">
        <v>39.398699999999998</v>
      </c>
      <c r="K38" s="7">
        <v>130.9958</v>
      </c>
      <c r="L38" s="7">
        <v>18.5397</v>
      </c>
    </row>
    <row r="39" spans="1:12" x14ac:dyDescent="0.2">
      <c r="A39" s="6">
        <v>1887</v>
      </c>
      <c r="B39" s="6">
        <v>689.8</v>
      </c>
      <c r="C39" s="7">
        <v>286.81370000000004</v>
      </c>
      <c r="D39" s="7">
        <v>12.402100000000001</v>
      </c>
      <c r="E39" s="7">
        <v>86.197100000000006</v>
      </c>
      <c r="F39" s="7">
        <v>42.731200000000001</v>
      </c>
      <c r="G39" s="7">
        <v>16.0336</v>
      </c>
      <c r="H39" s="7">
        <v>0.12670000000000001</v>
      </c>
      <c r="I39" s="7">
        <v>56.167099999999998</v>
      </c>
      <c r="J39" s="7">
        <v>39.237700000000004</v>
      </c>
      <c r="K39" s="7">
        <v>131.22620000000001</v>
      </c>
      <c r="L39" s="7">
        <v>18.833200000000001</v>
      </c>
    </row>
    <row r="40" spans="1:12" x14ac:dyDescent="0.2">
      <c r="A40" s="6">
        <v>1888</v>
      </c>
      <c r="B40" s="6">
        <v>688.6</v>
      </c>
      <c r="C40" s="7">
        <v>283.30919999999998</v>
      </c>
      <c r="D40" s="7">
        <v>12.2974</v>
      </c>
      <c r="E40" s="7">
        <v>87.933499999999995</v>
      </c>
      <c r="F40" s="7">
        <v>42.915799999999997</v>
      </c>
      <c r="G40" s="7">
        <v>16.163900000000002</v>
      </c>
      <c r="H40" s="7">
        <v>-1.670000000000002E-2</v>
      </c>
      <c r="I40" s="7">
        <v>56.302300000000002</v>
      </c>
      <c r="J40" s="7">
        <v>39.083100000000002</v>
      </c>
      <c r="K40" s="7">
        <v>131.4435</v>
      </c>
      <c r="L40" s="7">
        <v>19.122699999999998</v>
      </c>
    </row>
    <row r="41" spans="1:12" x14ac:dyDescent="0.2">
      <c r="A41" s="6">
        <v>1889</v>
      </c>
      <c r="B41" s="6">
        <v>687.2</v>
      </c>
      <c r="C41" s="7">
        <v>279.91840000000002</v>
      </c>
      <c r="D41" s="7">
        <v>12.1907</v>
      </c>
      <c r="E41" s="7">
        <v>89.388199999999998</v>
      </c>
      <c r="F41" s="7">
        <v>43.109699999999997</v>
      </c>
      <c r="G41" s="7">
        <v>16.291899999999998</v>
      </c>
      <c r="H41" s="7">
        <v>-0.2021</v>
      </c>
      <c r="I41" s="7">
        <v>56.436199999999999</v>
      </c>
      <c r="J41" s="7">
        <v>39.030899999999995</v>
      </c>
      <c r="K41" s="7">
        <v>131.6463</v>
      </c>
      <c r="L41" s="7">
        <v>19.361699999999999</v>
      </c>
    </row>
    <row r="42" spans="1:12" x14ac:dyDescent="0.2">
      <c r="A42" s="6">
        <v>1890</v>
      </c>
      <c r="B42" s="6">
        <v>685.9</v>
      </c>
      <c r="C42" s="7">
        <v>276.60880000000003</v>
      </c>
      <c r="D42" s="7">
        <v>12.082100000000001</v>
      </c>
      <c r="E42" s="7">
        <v>90.623400000000004</v>
      </c>
      <c r="F42" s="7">
        <v>43.311599999999999</v>
      </c>
      <c r="G42" s="7">
        <v>16.4175</v>
      </c>
      <c r="H42" s="7">
        <v>-0.16899999999999996</v>
      </c>
      <c r="I42" s="7">
        <v>56.568399999999997</v>
      </c>
      <c r="J42" s="7">
        <v>38.983799999999995</v>
      </c>
      <c r="K42" s="7">
        <v>131.83860000000001</v>
      </c>
      <c r="L42" s="7">
        <v>19.597100000000001</v>
      </c>
    </row>
    <row r="43" spans="1:12" x14ac:dyDescent="0.2">
      <c r="A43" s="6">
        <v>1891</v>
      </c>
      <c r="B43" s="6">
        <v>681.5</v>
      </c>
      <c r="C43" s="7">
        <v>272.62240000000008</v>
      </c>
      <c r="D43" s="7">
        <v>11.9717</v>
      </c>
      <c r="E43" s="7">
        <v>73.421700000000001</v>
      </c>
      <c r="F43" s="7">
        <v>43.5137</v>
      </c>
      <c r="G43" s="7">
        <v>16.540800000000001</v>
      </c>
      <c r="H43" s="7">
        <v>-0.42330000000000001</v>
      </c>
      <c r="I43" s="7">
        <v>56.698500000000003</v>
      </c>
      <c r="J43" s="7">
        <v>39.000900000000001</v>
      </c>
      <c r="K43" s="7">
        <v>148.303</v>
      </c>
      <c r="L43" s="7">
        <v>19.828900000000001</v>
      </c>
    </row>
    <row r="44" spans="1:12" x14ac:dyDescent="0.2">
      <c r="A44" s="6">
        <v>1892</v>
      </c>
      <c r="B44" s="6">
        <v>695</v>
      </c>
      <c r="C44" s="7">
        <v>285.1653</v>
      </c>
      <c r="D44" s="7">
        <v>11.897500000000001</v>
      </c>
      <c r="E44" s="7">
        <v>69.952500000000001</v>
      </c>
      <c r="F44" s="7">
        <v>43.7151</v>
      </c>
      <c r="G44" s="7">
        <v>16.661799999999999</v>
      </c>
      <c r="H44" s="7">
        <v>-0.67769999999999997</v>
      </c>
      <c r="I44" s="7">
        <v>56.8279</v>
      </c>
      <c r="J44" s="7">
        <v>39.025600000000004</v>
      </c>
      <c r="K44" s="7">
        <v>152.33799999999999</v>
      </c>
      <c r="L44" s="7">
        <v>20.057200000000002</v>
      </c>
    </row>
    <row r="45" spans="1:12" x14ac:dyDescent="0.2">
      <c r="A45" s="6">
        <v>1893</v>
      </c>
      <c r="B45" s="6">
        <v>695.8</v>
      </c>
      <c r="C45" s="7">
        <v>285.56590000000006</v>
      </c>
      <c r="D45" s="7">
        <v>11.8218</v>
      </c>
      <c r="E45" s="7">
        <v>67.297600000000003</v>
      </c>
      <c r="F45" s="7">
        <v>43.9148</v>
      </c>
      <c r="G45" s="7">
        <v>16.7807</v>
      </c>
      <c r="H45" s="7">
        <v>-1.0833000000000002</v>
      </c>
      <c r="I45" s="7">
        <v>56.956000000000003</v>
      </c>
      <c r="J45" s="7">
        <v>39.057299999999998</v>
      </c>
      <c r="K45" s="7">
        <v>155.249</v>
      </c>
      <c r="L45" s="7">
        <v>20.2819</v>
      </c>
    </row>
    <row r="46" spans="1:12" x14ac:dyDescent="0.2">
      <c r="A46" s="6">
        <v>1894</v>
      </c>
      <c r="B46" s="6">
        <v>713.3</v>
      </c>
      <c r="C46" s="7">
        <v>287.10710000000006</v>
      </c>
      <c r="D46" s="7">
        <v>11.7448</v>
      </c>
      <c r="E46" s="7">
        <v>65.247699999999995</v>
      </c>
      <c r="F46" s="7">
        <v>44.111899999999999</v>
      </c>
      <c r="G46" s="7">
        <v>16.897300000000001</v>
      </c>
      <c r="H46" s="7">
        <v>-1.4220000000000002</v>
      </c>
      <c r="I46" s="7">
        <v>57.082700000000003</v>
      </c>
      <c r="J46" s="7">
        <v>54.584900000000005</v>
      </c>
      <c r="K46" s="7">
        <v>157.4357</v>
      </c>
      <c r="L46" s="7">
        <v>20.503</v>
      </c>
    </row>
    <row r="47" spans="1:12" x14ac:dyDescent="0.2">
      <c r="A47" s="6">
        <v>1895</v>
      </c>
      <c r="B47" s="6">
        <v>717.5</v>
      </c>
      <c r="C47" s="7">
        <v>288.68450000000001</v>
      </c>
      <c r="D47" s="7">
        <v>11.666600000000001</v>
      </c>
      <c r="E47" s="7">
        <v>63.6494</v>
      </c>
      <c r="F47" s="7">
        <v>44.305599999999998</v>
      </c>
      <c r="G47" s="7">
        <v>17.011800000000001</v>
      </c>
      <c r="H47" s="7">
        <v>-1.2556</v>
      </c>
      <c r="I47" s="7">
        <v>57.2074</v>
      </c>
      <c r="J47" s="7">
        <v>56.377400000000002</v>
      </c>
      <c r="K47" s="7">
        <v>159.15280000000001</v>
      </c>
      <c r="L47" s="7">
        <v>20.720400000000001</v>
      </c>
    </row>
    <row r="48" spans="1:12" x14ac:dyDescent="0.2">
      <c r="A48" s="6">
        <v>1896</v>
      </c>
      <c r="B48" s="6">
        <v>719.4</v>
      </c>
      <c r="C48" s="7">
        <v>288.33860000000004</v>
      </c>
      <c r="D48" s="7">
        <v>11.587400000000001</v>
      </c>
      <c r="E48" s="7">
        <v>62.571100000000001</v>
      </c>
      <c r="F48" s="7">
        <v>44.495100000000001</v>
      </c>
      <c r="G48" s="7">
        <v>17.124199999999998</v>
      </c>
      <c r="H48" s="7">
        <v>-1.2784</v>
      </c>
      <c r="I48" s="7">
        <v>57.330100000000002</v>
      </c>
      <c r="J48" s="7">
        <v>58.080100000000002</v>
      </c>
      <c r="K48" s="7">
        <v>160.24870000000001</v>
      </c>
      <c r="L48" s="7">
        <v>20.934000000000001</v>
      </c>
    </row>
    <row r="49" spans="1:12" x14ac:dyDescent="0.2">
      <c r="A49" s="6">
        <v>1897</v>
      </c>
      <c r="B49" s="6">
        <v>723</v>
      </c>
      <c r="C49" s="7">
        <v>289.24980000000005</v>
      </c>
      <c r="D49" s="7">
        <v>11.507099999999999</v>
      </c>
      <c r="E49" s="7">
        <v>61.747100000000003</v>
      </c>
      <c r="F49" s="7">
        <v>44.6798</v>
      </c>
      <c r="G49" s="7">
        <v>17.234500000000001</v>
      </c>
      <c r="H49" s="7">
        <v>-0.96089999999999998</v>
      </c>
      <c r="I49" s="7">
        <v>57.450200000000002</v>
      </c>
      <c r="J49" s="7">
        <v>59.7669</v>
      </c>
      <c r="K49" s="7">
        <v>161.14160000000001</v>
      </c>
      <c r="L49" s="7">
        <v>21.143799999999999</v>
      </c>
    </row>
    <row r="50" spans="1:12" x14ac:dyDescent="0.2">
      <c r="A50" s="6">
        <v>1898</v>
      </c>
      <c r="B50" s="6">
        <v>724.5</v>
      </c>
      <c r="C50" s="7">
        <v>288.23639999999995</v>
      </c>
      <c r="D50" s="7">
        <v>11.426</v>
      </c>
      <c r="E50" s="7">
        <v>61.115499999999997</v>
      </c>
      <c r="F50" s="7">
        <v>44.858899999999998</v>
      </c>
      <c r="G50" s="7">
        <v>17.342700000000001</v>
      </c>
      <c r="H50" s="7">
        <v>-0.64339999999999997</v>
      </c>
      <c r="I50" s="7">
        <v>57.567700000000002</v>
      </c>
      <c r="J50" s="7">
        <v>61.365899999999996</v>
      </c>
      <c r="K50" s="7">
        <v>161.89529999999999</v>
      </c>
      <c r="L50" s="7">
        <v>21.349599999999999</v>
      </c>
    </row>
    <row r="51" spans="1:12" x14ac:dyDescent="0.2">
      <c r="A51" s="6">
        <v>1899</v>
      </c>
      <c r="B51" s="6">
        <v>725.8</v>
      </c>
      <c r="C51" s="7">
        <v>287.23229999999995</v>
      </c>
      <c r="D51" s="7">
        <v>11.344099999999999</v>
      </c>
      <c r="E51" s="7">
        <v>60.63</v>
      </c>
      <c r="F51" s="7">
        <v>45.031799999999997</v>
      </c>
      <c r="G51" s="7">
        <v>17.448799999999999</v>
      </c>
      <c r="H51" s="7">
        <v>-0.55549999999999999</v>
      </c>
      <c r="I51" s="7">
        <v>57.682200000000002</v>
      </c>
      <c r="J51" s="7">
        <v>62.8962</v>
      </c>
      <c r="K51" s="7">
        <v>162.5557</v>
      </c>
      <c r="L51" s="7">
        <v>21.551400000000001</v>
      </c>
    </row>
    <row r="52" spans="1:12" x14ac:dyDescent="0.2">
      <c r="A52" s="6">
        <v>1900</v>
      </c>
      <c r="B52" s="6">
        <v>726.9</v>
      </c>
      <c r="C52" s="7">
        <v>286.25290000000001</v>
      </c>
      <c r="D52" s="7">
        <v>11.2615</v>
      </c>
      <c r="E52" s="7">
        <v>60.256300000000003</v>
      </c>
      <c r="F52" s="7">
        <v>45.193199999999997</v>
      </c>
      <c r="G52" s="7">
        <v>17.552800000000001</v>
      </c>
      <c r="H52" s="7">
        <v>-0.67359999999999998</v>
      </c>
      <c r="I52" s="7">
        <v>57.793500000000002</v>
      </c>
      <c r="J52" s="7">
        <v>64.364199999999997</v>
      </c>
      <c r="K52" s="7">
        <v>163.14830000000001</v>
      </c>
      <c r="L52" s="7">
        <v>21.749099999999999</v>
      </c>
    </row>
    <row r="53" spans="1:12" x14ac:dyDescent="0.2">
      <c r="A53" s="6">
        <v>1901</v>
      </c>
      <c r="B53" s="6">
        <v>792.8</v>
      </c>
      <c r="C53" s="7">
        <v>285.8526</v>
      </c>
      <c r="D53" s="7">
        <v>11.1945</v>
      </c>
      <c r="E53" s="7">
        <v>121.8006</v>
      </c>
      <c r="F53" s="7">
        <v>45.436599999999999</v>
      </c>
      <c r="G53" s="7">
        <v>20.067799999999998</v>
      </c>
      <c r="H53" s="7">
        <v>-0.79800000000000004</v>
      </c>
      <c r="I53" s="7">
        <v>57.901400000000002</v>
      </c>
      <c r="J53" s="7">
        <v>65.761800000000008</v>
      </c>
      <c r="K53" s="7">
        <v>163.50970000000001</v>
      </c>
      <c r="L53" s="7">
        <v>22.033899999999999</v>
      </c>
    </row>
    <row r="54" spans="1:12" x14ac:dyDescent="0.2">
      <c r="A54" s="6">
        <v>1902</v>
      </c>
      <c r="B54" s="6">
        <v>796.8</v>
      </c>
      <c r="C54" s="7">
        <v>240.4008</v>
      </c>
      <c r="D54" s="7">
        <v>24.006799999999998</v>
      </c>
      <c r="E54" s="7">
        <v>139.4178</v>
      </c>
      <c r="F54" s="7">
        <v>45.700400000000002</v>
      </c>
      <c r="G54" s="7">
        <v>20.575199999999999</v>
      </c>
      <c r="H54" s="7">
        <v>-0.25760000000000005</v>
      </c>
      <c r="I54" s="7">
        <v>58.048499999999997</v>
      </c>
      <c r="J54" s="7">
        <v>82.726900000000001</v>
      </c>
      <c r="K54" s="7">
        <v>163.8322</v>
      </c>
      <c r="L54" s="7">
        <v>22.337700000000002</v>
      </c>
    </row>
    <row r="55" spans="1:12" x14ac:dyDescent="0.2">
      <c r="A55" s="6">
        <v>1903</v>
      </c>
      <c r="B55" s="6">
        <v>825.9</v>
      </c>
      <c r="C55" s="7">
        <v>231.81569999999999</v>
      </c>
      <c r="D55" s="7">
        <v>26.804500000000001</v>
      </c>
      <c r="E55" s="7">
        <v>153.76159999999999</v>
      </c>
      <c r="F55" s="7">
        <v>45.982999999999997</v>
      </c>
      <c r="G55" s="7">
        <v>21.0383</v>
      </c>
      <c r="H55" s="7">
        <v>0.98509999999999998</v>
      </c>
      <c r="I55" s="7">
        <v>58.191600000000001</v>
      </c>
      <c r="J55" s="7">
        <v>100.5749</v>
      </c>
      <c r="K55" s="7">
        <v>164.12440000000001</v>
      </c>
      <c r="L55" s="7">
        <v>22.651</v>
      </c>
    </row>
    <row r="56" spans="1:12" x14ac:dyDescent="0.2">
      <c r="A56" s="6">
        <v>1904</v>
      </c>
      <c r="B56" s="6">
        <v>852.4</v>
      </c>
      <c r="C56" s="7">
        <v>222.21190000000004</v>
      </c>
      <c r="D56" s="7">
        <v>29.494399999999999</v>
      </c>
      <c r="E56" s="7">
        <v>165.779</v>
      </c>
      <c r="F56" s="7">
        <v>46.282400000000003</v>
      </c>
      <c r="G56" s="7">
        <v>21.294</v>
      </c>
      <c r="H56" s="7">
        <v>2.6562999999999999</v>
      </c>
      <c r="I56" s="7">
        <v>58.330399999999997</v>
      </c>
      <c r="J56" s="7">
        <v>119.009</v>
      </c>
      <c r="K56" s="7">
        <v>164.3921</v>
      </c>
      <c r="L56" s="7">
        <v>22.9711</v>
      </c>
    </row>
    <row r="57" spans="1:12" x14ac:dyDescent="0.2">
      <c r="A57" s="6">
        <v>1905</v>
      </c>
      <c r="B57" s="6">
        <v>878.5</v>
      </c>
      <c r="C57" s="7">
        <v>213.08420000000001</v>
      </c>
      <c r="D57" s="7">
        <v>32.095199999999998</v>
      </c>
      <c r="E57" s="7">
        <v>176.1182</v>
      </c>
      <c r="F57" s="7">
        <v>46.597099999999998</v>
      </c>
      <c r="G57" s="7">
        <v>21.521899999999999</v>
      </c>
      <c r="H57" s="7">
        <v>4.8254999999999999</v>
      </c>
      <c r="I57" s="7">
        <v>58.465200000000003</v>
      </c>
      <c r="J57" s="7">
        <v>137.90099999999998</v>
      </c>
      <c r="K57" s="7">
        <v>164.63890000000001</v>
      </c>
      <c r="L57" s="7">
        <v>23.295400000000001</v>
      </c>
    </row>
    <row r="58" spans="1:12" x14ac:dyDescent="0.2">
      <c r="A58" s="6">
        <v>1906</v>
      </c>
      <c r="B58" s="6">
        <v>909.5</v>
      </c>
      <c r="C58" s="7">
        <v>205.85660000000001</v>
      </c>
      <c r="D58" s="7">
        <v>34.621400000000001</v>
      </c>
      <c r="E58" s="7">
        <v>180.8407</v>
      </c>
      <c r="F58" s="7">
        <v>46.925400000000003</v>
      </c>
      <c r="G58" s="7">
        <v>21.7165</v>
      </c>
      <c r="H58" s="7">
        <v>7.4460999999999995</v>
      </c>
      <c r="I58" s="7">
        <v>58.5916</v>
      </c>
      <c r="J58" s="7">
        <v>157.13120000000001</v>
      </c>
      <c r="K58" s="7">
        <v>172.78299999999999</v>
      </c>
      <c r="L58" s="7">
        <v>23.6175</v>
      </c>
    </row>
    <row r="59" spans="1:12" x14ac:dyDescent="0.2">
      <c r="A59" s="6">
        <v>1907</v>
      </c>
      <c r="B59" s="6">
        <v>918.6</v>
      </c>
      <c r="C59" s="7">
        <v>198.49619999999999</v>
      </c>
      <c r="D59" s="7">
        <v>37.058100000000003</v>
      </c>
      <c r="E59" s="7">
        <v>184.68340000000001</v>
      </c>
      <c r="F59" s="7">
        <v>47.265900000000002</v>
      </c>
      <c r="G59" s="7">
        <v>21.891999999999999</v>
      </c>
      <c r="H59" s="7">
        <v>10.182499999999999</v>
      </c>
      <c r="I59" s="7">
        <v>58.586100000000002</v>
      </c>
      <c r="J59" s="7">
        <v>161.61009999999999</v>
      </c>
      <c r="K59" s="7">
        <v>174.8759</v>
      </c>
      <c r="L59" s="7">
        <v>23.936699999999998</v>
      </c>
    </row>
    <row r="60" spans="1:12" x14ac:dyDescent="0.2">
      <c r="A60" s="6">
        <v>1908</v>
      </c>
      <c r="B60" s="6">
        <v>927.9</v>
      </c>
      <c r="C60" s="7">
        <v>193.32960000000003</v>
      </c>
      <c r="D60" s="7">
        <v>39.440300000000001</v>
      </c>
      <c r="E60" s="7">
        <v>187.86519999999999</v>
      </c>
      <c r="F60" s="7">
        <v>47.6173</v>
      </c>
      <c r="G60" s="7">
        <v>22.050899999999999</v>
      </c>
      <c r="H60" s="7">
        <v>12.928000000000001</v>
      </c>
      <c r="I60" s="7">
        <v>58.575800000000001</v>
      </c>
      <c r="J60" s="7">
        <v>165.48919999999998</v>
      </c>
      <c r="K60" s="7">
        <v>176.3878</v>
      </c>
      <c r="L60" s="7">
        <v>24.252600000000001</v>
      </c>
    </row>
    <row r="61" spans="1:12" x14ac:dyDescent="0.2">
      <c r="A61" s="6">
        <v>1909</v>
      </c>
      <c r="B61" s="6">
        <v>935.3</v>
      </c>
      <c r="C61" s="7">
        <v>188.22579999999999</v>
      </c>
      <c r="D61" s="7">
        <v>41.775100000000002</v>
      </c>
      <c r="E61" s="7">
        <v>190.54159999999999</v>
      </c>
      <c r="F61" s="7">
        <v>47.978200000000001</v>
      </c>
      <c r="G61" s="7">
        <v>22.195399999999999</v>
      </c>
      <c r="H61" s="7">
        <v>15.543200000000001</v>
      </c>
      <c r="I61" s="7">
        <v>58.560499999999998</v>
      </c>
      <c r="J61" s="7">
        <v>168.39160000000001</v>
      </c>
      <c r="K61" s="7">
        <v>177.53270000000001</v>
      </c>
      <c r="L61" s="7">
        <v>24.564699999999998</v>
      </c>
    </row>
    <row r="62" spans="1:12" x14ac:dyDescent="0.2">
      <c r="A62" s="6">
        <v>1910</v>
      </c>
      <c r="B62" s="6">
        <v>941</v>
      </c>
      <c r="C62" s="7">
        <v>183.0325</v>
      </c>
      <c r="D62" s="7">
        <v>44.068300000000001</v>
      </c>
      <c r="E62" s="7">
        <v>192.58750000000001</v>
      </c>
      <c r="F62" s="7">
        <v>48.3474</v>
      </c>
      <c r="G62" s="7">
        <v>22.327000000000002</v>
      </c>
      <c r="H62" s="7">
        <v>17.893599999999999</v>
      </c>
      <c r="I62" s="7">
        <v>58.5441</v>
      </c>
      <c r="J62" s="7">
        <v>170.9247</v>
      </c>
      <c r="K62" s="7">
        <v>178.4426</v>
      </c>
      <c r="L62" s="7">
        <v>24.872499999999999</v>
      </c>
    </row>
    <row r="63" spans="1:12" x14ac:dyDescent="0.2">
      <c r="A63" s="6">
        <v>1911</v>
      </c>
      <c r="B63" s="6">
        <v>882.9</v>
      </c>
      <c r="C63" s="7">
        <v>178.79270000000005</v>
      </c>
      <c r="D63" s="7">
        <v>46.3245</v>
      </c>
      <c r="E63" s="7">
        <v>130.46379999999999</v>
      </c>
      <c r="F63" s="7">
        <v>48.72</v>
      </c>
      <c r="G63" s="7">
        <v>22.4772</v>
      </c>
      <c r="H63" s="7">
        <v>20.229499999999998</v>
      </c>
      <c r="I63" s="7">
        <v>58.526299999999999</v>
      </c>
      <c r="J63" s="7">
        <v>173.16420000000002</v>
      </c>
      <c r="K63" s="7">
        <v>179.0479</v>
      </c>
      <c r="L63" s="7">
        <v>25.149799999999999</v>
      </c>
    </row>
    <row r="64" spans="1:12" x14ac:dyDescent="0.2">
      <c r="A64" s="6">
        <v>1912</v>
      </c>
      <c r="B64" s="6">
        <v>846.2</v>
      </c>
      <c r="C64" s="7">
        <v>153.4623</v>
      </c>
      <c r="D64" s="7">
        <v>48.589500000000001</v>
      </c>
      <c r="E64" s="7">
        <v>112.63</v>
      </c>
      <c r="F64" s="7">
        <v>49.095100000000002</v>
      </c>
      <c r="G64" s="7">
        <v>22.589700000000001</v>
      </c>
      <c r="H64" s="7">
        <v>22.6874</v>
      </c>
      <c r="I64" s="7">
        <v>58.508000000000003</v>
      </c>
      <c r="J64" s="7">
        <v>173.62520000000001</v>
      </c>
      <c r="K64" s="7">
        <v>179.5523</v>
      </c>
      <c r="L64" s="7">
        <v>25.4146</v>
      </c>
    </row>
    <row r="65" spans="1:12" x14ac:dyDescent="0.2">
      <c r="A65" s="6">
        <v>1913</v>
      </c>
      <c r="B65" s="6">
        <v>815.9</v>
      </c>
      <c r="C65" s="7">
        <v>147.61099999999999</v>
      </c>
      <c r="D65" s="7">
        <v>50.7684</v>
      </c>
      <c r="E65" s="7">
        <v>97.963999999999999</v>
      </c>
      <c r="F65" s="7">
        <v>49.471899999999998</v>
      </c>
      <c r="G65" s="7">
        <v>22.694700000000001</v>
      </c>
      <c r="H65" s="7">
        <v>24.967399999999998</v>
      </c>
      <c r="I65" s="7">
        <v>63.683599999999998</v>
      </c>
      <c r="J65" s="7">
        <v>173.81189999999998</v>
      </c>
      <c r="K65" s="7">
        <v>159.21549999999999</v>
      </c>
      <c r="L65" s="7">
        <v>25.668199999999999</v>
      </c>
    </row>
    <row r="66" spans="1:12" x14ac:dyDescent="0.2">
      <c r="A66" s="6">
        <v>1914</v>
      </c>
      <c r="B66" s="6">
        <v>804.8</v>
      </c>
      <c r="C66" s="7">
        <v>142.92510000000004</v>
      </c>
      <c r="D66" s="7">
        <v>52.923099999999998</v>
      </c>
      <c r="E66" s="7">
        <v>85.503100000000003</v>
      </c>
      <c r="F66" s="7">
        <v>49.849299999999999</v>
      </c>
      <c r="G66" s="7">
        <v>22.7928</v>
      </c>
      <c r="H66" s="7">
        <v>27.170500000000001</v>
      </c>
      <c r="I66" s="7">
        <v>65.234700000000004</v>
      </c>
      <c r="J66" s="7">
        <v>177.7884</v>
      </c>
      <c r="K66" s="7">
        <v>154.6764</v>
      </c>
      <c r="L66" s="7">
        <v>25.914899999999999</v>
      </c>
    </row>
    <row r="67" spans="1:12" x14ac:dyDescent="0.2">
      <c r="A67" s="6">
        <v>1915</v>
      </c>
      <c r="B67" s="6">
        <v>793</v>
      </c>
      <c r="C67" s="7">
        <v>138.3415</v>
      </c>
      <c r="D67" s="7">
        <v>55.056100000000001</v>
      </c>
      <c r="E67" s="7">
        <v>74.594800000000006</v>
      </c>
      <c r="F67" s="7">
        <v>50.226500000000001</v>
      </c>
      <c r="G67" s="7">
        <v>22.884599999999999</v>
      </c>
      <c r="H67" s="7">
        <v>29.350200000000001</v>
      </c>
      <c r="I67" s="7">
        <v>66.588700000000003</v>
      </c>
      <c r="J67" s="7">
        <v>178.40790000000001</v>
      </c>
      <c r="K67" s="7">
        <v>151.40129999999999</v>
      </c>
      <c r="L67" s="7">
        <v>26.155100000000001</v>
      </c>
    </row>
    <row r="68" spans="1:12" x14ac:dyDescent="0.2">
      <c r="A68" s="6">
        <v>1916</v>
      </c>
      <c r="B68" s="6">
        <v>795.1</v>
      </c>
      <c r="C68" s="7">
        <v>133.47180000000003</v>
      </c>
      <c r="D68" s="7">
        <v>57.169199999999996</v>
      </c>
      <c r="E68" s="7">
        <v>70.494200000000006</v>
      </c>
      <c r="F68" s="7">
        <v>50.6646</v>
      </c>
      <c r="G68" s="7">
        <v>22.930599999999998</v>
      </c>
      <c r="H68" s="7">
        <v>31.517099999999999</v>
      </c>
      <c r="I68" s="7">
        <v>67.893199999999993</v>
      </c>
      <c r="J68" s="7">
        <v>178.7551</v>
      </c>
      <c r="K68" s="7">
        <v>155.83580000000001</v>
      </c>
      <c r="L68" s="7">
        <v>26.3889</v>
      </c>
    </row>
    <row r="69" spans="1:12" x14ac:dyDescent="0.2">
      <c r="A69" s="6">
        <v>1917</v>
      </c>
      <c r="B69" s="6">
        <v>798.2</v>
      </c>
      <c r="C69" s="7">
        <v>129.99330000000003</v>
      </c>
      <c r="D69" s="7">
        <v>57.771000000000001</v>
      </c>
      <c r="E69" s="7">
        <v>67.194199999999995</v>
      </c>
      <c r="F69" s="7">
        <v>51.094099999999997</v>
      </c>
      <c r="G69" s="7">
        <v>22.971299999999999</v>
      </c>
      <c r="H69" s="7">
        <v>34.107100000000003</v>
      </c>
      <c r="I69" s="7">
        <v>69.206299999999999</v>
      </c>
      <c r="J69" s="7">
        <v>183.73600000000002</v>
      </c>
      <c r="K69" s="7">
        <v>155.50399999999999</v>
      </c>
      <c r="L69" s="7">
        <v>26.616499999999998</v>
      </c>
    </row>
    <row r="70" spans="1:12" x14ac:dyDescent="0.2">
      <c r="A70" s="6">
        <v>1918</v>
      </c>
      <c r="B70" s="6">
        <v>801.4</v>
      </c>
      <c r="C70" s="7">
        <v>126.13820000000004</v>
      </c>
      <c r="D70" s="7">
        <v>58.356400000000001</v>
      </c>
      <c r="E70" s="7">
        <v>64.481899999999996</v>
      </c>
      <c r="F70" s="7">
        <v>51.514299999999999</v>
      </c>
      <c r="G70" s="7">
        <v>23.007100000000001</v>
      </c>
      <c r="H70" s="7">
        <v>36.425600000000003</v>
      </c>
      <c r="I70" s="7">
        <v>70.485200000000006</v>
      </c>
      <c r="J70" s="7">
        <v>188.77119999999999</v>
      </c>
      <c r="K70" s="7">
        <v>155.3742</v>
      </c>
      <c r="L70" s="7">
        <v>26.837800000000001</v>
      </c>
    </row>
    <row r="71" spans="1:12" x14ac:dyDescent="0.2">
      <c r="A71" s="6">
        <v>1919</v>
      </c>
      <c r="B71" s="6">
        <v>807.1</v>
      </c>
      <c r="C71" s="7">
        <v>124.44660000000002</v>
      </c>
      <c r="D71" s="7">
        <v>58.926699999999997</v>
      </c>
      <c r="E71" s="7">
        <v>62.208300000000001</v>
      </c>
      <c r="F71" s="7">
        <v>51.924500000000002</v>
      </c>
      <c r="G71" s="7">
        <v>23.029800000000002</v>
      </c>
      <c r="H71" s="7">
        <v>38.730999999999995</v>
      </c>
      <c r="I71" s="7">
        <v>71.757400000000004</v>
      </c>
      <c r="J71" s="7">
        <v>193.85429999999999</v>
      </c>
      <c r="K71" s="7">
        <v>155.1679</v>
      </c>
      <c r="L71" s="7">
        <v>27.052900000000001</v>
      </c>
    </row>
    <row r="72" spans="1:12" x14ac:dyDescent="0.2">
      <c r="A72" s="6">
        <v>1920</v>
      </c>
      <c r="B72" s="6">
        <v>808.8</v>
      </c>
      <c r="C72" s="7">
        <v>118.607</v>
      </c>
      <c r="D72" s="7">
        <v>59.4833</v>
      </c>
      <c r="E72" s="7">
        <v>60.034500000000001</v>
      </c>
      <c r="F72" s="7">
        <v>52.323999999999998</v>
      </c>
      <c r="G72" s="7">
        <v>23.048300000000001</v>
      </c>
      <c r="H72" s="7">
        <v>41.086500000000001</v>
      </c>
      <c r="I72" s="7">
        <v>73.055899999999994</v>
      </c>
      <c r="J72" s="7">
        <v>198.95840000000001</v>
      </c>
      <c r="K72" s="7">
        <v>154.9375</v>
      </c>
      <c r="L72" s="7">
        <v>27.261600000000001</v>
      </c>
    </row>
    <row r="73" spans="1:12" x14ac:dyDescent="0.2">
      <c r="A73" s="6">
        <v>1921</v>
      </c>
      <c r="B73" s="6">
        <v>856.7</v>
      </c>
      <c r="C73" s="7">
        <v>112.45820000000003</v>
      </c>
      <c r="D73" s="7">
        <v>60.027200000000001</v>
      </c>
      <c r="E73" s="7">
        <v>104.7568</v>
      </c>
      <c r="F73" s="7">
        <v>52.769199999999998</v>
      </c>
      <c r="G73" s="7">
        <v>23.0627</v>
      </c>
      <c r="H73" s="7">
        <v>43.038899999999998</v>
      </c>
      <c r="I73" s="7">
        <v>74.384799999999998</v>
      </c>
      <c r="J73" s="7">
        <v>204.06010000000001</v>
      </c>
      <c r="K73" s="7">
        <v>154.613</v>
      </c>
      <c r="L73" s="7">
        <v>27.572900000000001</v>
      </c>
    </row>
    <row r="74" spans="1:12" x14ac:dyDescent="0.2">
      <c r="A74" s="6">
        <v>1922</v>
      </c>
      <c r="B74" s="6">
        <v>849.1</v>
      </c>
      <c r="C74" s="7">
        <v>85.477200000000011</v>
      </c>
      <c r="D74" s="7">
        <v>60.564399999999999</v>
      </c>
      <c r="E74" s="7">
        <v>117.2792</v>
      </c>
      <c r="F74" s="7">
        <v>53.202100000000002</v>
      </c>
      <c r="G74" s="7">
        <v>23.073499999999999</v>
      </c>
      <c r="H74" s="7">
        <v>44.885700000000007</v>
      </c>
      <c r="I74" s="7">
        <v>75.747100000000003</v>
      </c>
      <c r="J74" s="7">
        <v>206.74719999999999</v>
      </c>
      <c r="K74" s="7">
        <v>154.29939999999999</v>
      </c>
      <c r="L74" s="7">
        <v>27.792100000000001</v>
      </c>
    </row>
    <row r="75" spans="1:12" x14ac:dyDescent="0.2">
      <c r="A75" s="6">
        <v>1923</v>
      </c>
      <c r="B75" s="6">
        <v>857</v>
      </c>
      <c r="C75" s="7">
        <v>76.428000000000054</v>
      </c>
      <c r="D75" s="7">
        <v>61.090699999999998</v>
      </c>
      <c r="E75" s="7">
        <v>127.4191</v>
      </c>
      <c r="F75" s="7">
        <v>53.622399999999999</v>
      </c>
      <c r="G75" s="7">
        <v>23.0809</v>
      </c>
      <c r="H75" s="7">
        <v>46.694899999999997</v>
      </c>
      <c r="I75" s="7">
        <v>77.056600000000003</v>
      </c>
      <c r="J75" s="7">
        <v>209.23090000000002</v>
      </c>
      <c r="K75" s="7">
        <v>154.38319999999999</v>
      </c>
      <c r="L75" s="7">
        <v>27.9986</v>
      </c>
    </row>
    <row r="76" spans="1:12" x14ac:dyDescent="0.2">
      <c r="A76" s="6">
        <v>1924</v>
      </c>
      <c r="B76" s="6">
        <v>862.7</v>
      </c>
      <c r="C76" s="7">
        <v>67.198200000000014</v>
      </c>
      <c r="D76" s="7">
        <v>61.606999999999999</v>
      </c>
      <c r="E76" s="7">
        <v>135.92850000000001</v>
      </c>
      <c r="F76" s="7">
        <v>54.029400000000003</v>
      </c>
      <c r="G76" s="7">
        <v>23.085000000000001</v>
      </c>
      <c r="H76" s="7">
        <v>48.174600000000005</v>
      </c>
      <c r="I76" s="7">
        <v>78.403499999999994</v>
      </c>
      <c r="J76" s="7">
        <v>211.59010000000001</v>
      </c>
      <c r="K76" s="7">
        <v>154.4794</v>
      </c>
      <c r="L76" s="7">
        <v>28.177099999999999</v>
      </c>
    </row>
    <row r="77" spans="1:12" x14ac:dyDescent="0.2">
      <c r="A77" s="6">
        <v>1925</v>
      </c>
      <c r="B77" s="6">
        <v>865.6</v>
      </c>
      <c r="C77" s="7">
        <v>56.471600000000073</v>
      </c>
      <c r="D77" s="7">
        <v>62.113999999999997</v>
      </c>
      <c r="E77" s="7">
        <v>143.30889999999999</v>
      </c>
      <c r="F77" s="7">
        <v>54.422600000000003</v>
      </c>
      <c r="G77" s="7">
        <v>23.086099999999998</v>
      </c>
      <c r="H77" s="7">
        <v>49.608699999999999</v>
      </c>
      <c r="I77" s="7">
        <v>79.782799999999995</v>
      </c>
      <c r="J77" s="7">
        <v>213.84950000000001</v>
      </c>
      <c r="K77" s="7">
        <v>154.58619999999999</v>
      </c>
      <c r="L77" s="7">
        <v>28.346499999999999</v>
      </c>
    </row>
    <row r="78" spans="1:12" x14ac:dyDescent="0.2">
      <c r="A78" s="6">
        <v>1926</v>
      </c>
      <c r="B78" s="6">
        <v>870.5</v>
      </c>
      <c r="C78" s="7">
        <v>49.815300000000008</v>
      </c>
      <c r="D78" s="7">
        <v>62.612299999999998</v>
      </c>
      <c r="E78" s="7">
        <v>145.38149999999999</v>
      </c>
      <c r="F78" s="7">
        <v>54.084499999999998</v>
      </c>
      <c r="G78" s="7">
        <v>31.703199999999999</v>
      </c>
      <c r="H78" s="7">
        <v>50.983600000000003</v>
      </c>
      <c r="I78" s="7">
        <v>81.195499999999996</v>
      </c>
      <c r="J78" s="7">
        <v>216.0317</v>
      </c>
      <c r="K78" s="7">
        <v>150.10509999999999</v>
      </c>
      <c r="L78" s="7">
        <v>28.574000000000002</v>
      </c>
    </row>
    <row r="79" spans="1:12" x14ac:dyDescent="0.2">
      <c r="A79" s="6">
        <v>1927</v>
      </c>
      <c r="B79" s="6">
        <v>909.7</v>
      </c>
      <c r="C79" s="7">
        <v>93.159300000000016</v>
      </c>
      <c r="D79" s="7">
        <v>52.639400000000002</v>
      </c>
      <c r="E79" s="7">
        <v>146.9751</v>
      </c>
      <c r="F79" s="7">
        <v>53.624699999999997</v>
      </c>
      <c r="G79" s="7">
        <v>33.630099999999999</v>
      </c>
      <c r="H79" s="7">
        <v>52.302400000000006</v>
      </c>
      <c r="I79" s="7">
        <v>82.530900000000003</v>
      </c>
      <c r="J79" s="7">
        <v>216.91460000000001</v>
      </c>
      <c r="K79" s="7">
        <v>149.15790000000001</v>
      </c>
      <c r="L79" s="7">
        <v>28.8094</v>
      </c>
    </row>
    <row r="80" spans="1:12" x14ac:dyDescent="0.2">
      <c r="A80" s="6">
        <v>1928</v>
      </c>
      <c r="B80" s="6">
        <v>913</v>
      </c>
      <c r="C80" s="7">
        <v>92.942199999999957</v>
      </c>
      <c r="D80" s="7">
        <v>50.956699999999998</v>
      </c>
      <c r="E80" s="7">
        <v>148.14599999999999</v>
      </c>
      <c r="F80" s="7">
        <v>53.048099999999998</v>
      </c>
      <c r="G80" s="7">
        <v>35.356699999999996</v>
      </c>
      <c r="H80" s="7">
        <v>54.067500000000003</v>
      </c>
      <c r="I80" s="7">
        <v>83.099000000000004</v>
      </c>
      <c r="J80" s="7">
        <v>217.75479999999999</v>
      </c>
      <c r="K80" s="7">
        <v>148.56899999999999</v>
      </c>
      <c r="L80" s="7">
        <v>29.051600000000001</v>
      </c>
    </row>
    <row r="81" spans="1:12" x14ac:dyDescent="0.2">
      <c r="A81" s="6">
        <v>1929</v>
      </c>
      <c r="B81" s="6">
        <v>940</v>
      </c>
      <c r="C81" s="7">
        <v>116.97139999999997</v>
      </c>
      <c r="D81" s="7">
        <v>49.356200000000001</v>
      </c>
      <c r="E81" s="7">
        <v>148.99170000000001</v>
      </c>
      <c r="F81" s="7">
        <v>52.359000000000002</v>
      </c>
      <c r="G81" s="7">
        <v>35.792000000000002</v>
      </c>
      <c r="H81" s="7">
        <v>55.8185</v>
      </c>
      <c r="I81" s="7">
        <v>83.699299999999994</v>
      </c>
      <c r="J81" s="7">
        <v>219.50389999999999</v>
      </c>
      <c r="K81" s="7">
        <v>148.2114</v>
      </c>
      <c r="L81" s="7">
        <v>29.2959</v>
      </c>
    </row>
    <row r="82" spans="1:12" x14ac:dyDescent="0.2">
      <c r="A82" s="6">
        <v>1930</v>
      </c>
      <c r="B82" s="6">
        <v>1018.1</v>
      </c>
      <c r="C82" s="7">
        <v>191.67779999999996</v>
      </c>
      <c r="D82" s="7">
        <v>47.822099999999999</v>
      </c>
      <c r="E82" s="7">
        <v>150.05019999999999</v>
      </c>
      <c r="F82" s="7">
        <v>51.561799999999998</v>
      </c>
      <c r="G82" s="7">
        <v>36.123199999999997</v>
      </c>
      <c r="H82" s="7">
        <v>57.383499999999998</v>
      </c>
      <c r="I82" s="7">
        <v>84.302199999999999</v>
      </c>
      <c r="J82" s="7">
        <v>221.6063</v>
      </c>
      <c r="K82" s="7">
        <v>148.0027</v>
      </c>
      <c r="L82" s="7">
        <v>29.541799999999999</v>
      </c>
    </row>
    <row r="83" spans="1:12" x14ac:dyDescent="0.2">
      <c r="A83" s="6">
        <v>1931</v>
      </c>
      <c r="B83" s="6">
        <v>1028.7</v>
      </c>
      <c r="C83" s="7">
        <v>187.62670000000003</v>
      </c>
      <c r="D83" s="7">
        <v>46.342199999999998</v>
      </c>
      <c r="E83" s="7">
        <v>161.8485</v>
      </c>
      <c r="F83" s="7">
        <v>50.658799999999999</v>
      </c>
      <c r="G83" s="7">
        <v>36.744399999999999</v>
      </c>
      <c r="H83" s="7">
        <v>59.117399999999996</v>
      </c>
      <c r="I83" s="7">
        <v>84.907700000000006</v>
      </c>
      <c r="J83" s="7">
        <v>223.66669999999999</v>
      </c>
      <c r="K83" s="7">
        <v>147.97069999999999</v>
      </c>
      <c r="L83" s="7">
        <v>29.788699999999999</v>
      </c>
    </row>
    <row r="84" spans="1:12" x14ac:dyDescent="0.2">
      <c r="A84" s="6">
        <v>1932</v>
      </c>
      <c r="B84" s="6">
        <v>930.8</v>
      </c>
      <c r="C84" s="7">
        <v>84.959099999999978</v>
      </c>
      <c r="D84" s="7">
        <v>44.906799999999997</v>
      </c>
      <c r="E84" s="7">
        <v>165.04990000000001</v>
      </c>
      <c r="F84" s="7">
        <v>49.6554</v>
      </c>
      <c r="G84" s="7">
        <v>37.305500000000002</v>
      </c>
      <c r="H84" s="7">
        <v>60.776899999999998</v>
      </c>
      <c r="I84" s="7">
        <v>85.519900000000007</v>
      </c>
      <c r="J84" s="7">
        <v>224.5684</v>
      </c>
      <c r="K84" s="7">
        <v>147.9992</v>
      </c>
      <c r="L84" s="7">
        <v>30.036300000000001</v>
      </c>
    </row>
    <row r="85" spans="1:12" x14ac:dyDescent="0.2">
      <c r="A85" s="6">
        <v>1933</v>
      </c>
      <c r="B85" s="6">
        <v>927.6</v>
      </c>
      <c r="C85" s="7">
        <v>77.438600000000037</v>
      </c>
      <c r="D85" s="7">
        <v>43.508400000000002</v>
      </c>
      <c r="E85" s="7">
        <v>167.5446</v>
      </c>
      <c r="F85" s="7">
        <v>48.555100000000003</v>
      </c>
      <c r="G85" s="7">
        <v>37.820900000000002</v>
      </c>
      <c r="H85" s="7">
        <v>62.790799999999997</v>
      </c>
      <c r="I85" s="7">
        <v>86.147400000000005</v>
      </c>
      <c r="J85" s="7">
        <v>225.41080000000002</v>
      </c>
      <c r="K85" s="7">
        <v>148.06540000000001</v>
      </c>
      <c r="L85" s="7">
        <v>30.284099999999999</v>
      </c>
    </row>
    <row r="86" spans="1:12" x14ac:dyDescent="0.2">
      <c r="A86" s="6">
        <v>1934</v>
      </c>
      <c r="B86" s="6">
        <v>915.3</v>
      </c>
      <c r="C86" s="7">
        <v>70.173400000000072</v>
      </c>
      <c r="D86" s="7">
        <v>42.140900000000002</v>
      </c>
      <c r="E86" s="7">
        <v>169.50749999999999</v>
      </c>
      <c r="F86" s="7">
        <v>47.361199999999997</v>
      </c>
      <c r="G86" s="7">
        <v>38.300800000000002</v>
      </c>
      <c r="H86" s="7">
        <v>64.656599999999997</v>
      </c>
      <c r="I86" s="7">
        <v>84.553200000000004</v>
      </c>
      <c r="J86" s="7">
        <v>219.96420000000001</v>
      </c>
      <c r="K86" s="7">
        <v>148.1542</v>
      </c>
      <c r="L86" s="7">
        <v>30.532</v>
      </c>
    </row>
    <row r="87" spans="1:12" x14ac:dyDescent="0.2">
      <c r="A87" s="6">
        <v>1935</v>
      </c>
      <c r="B87" s="6">
        <v>913.7</v>
      </c>
      <c r="C87" s="7">
        <v>67.805399999999992</v>
      </c>
      <c r="D87" s="7">
        <v>40.799199999999999</v>
      </c>
      <c r="E87" s="7">
        <v>171.0651</v>
      </c>
      <c r="F87" s="7">
        <v>46.076900000000002</v>
      </c>
      <c r="G87" s="7">
        <v>38.752899999999997</v>
      </c>
      <c r="H87" s="7">
        <v>67.529300000000006</v>
      </c>
      <c r="I87" s="7">
        <v>82.8035</v>
      </c>
      <c r="J87" s="7">
        <v>219.8235</v>
      </c>
      <c r="K87" s="7">
        <v>148.25550000000001</v>
      </c>
      <c r="L87" s="7">
        <v>30.779499999999999</v>
      </c>
    </row>
    <row r="88" spans="1:12" x14ac:dyDescent="0.2">
      <c r="A88" s="6">
        <v>1936</v>
      </c>
      <c r="B88" s="6">
        <v>922</v>
      </c>
      <c r="C88" s="7">
        <v>59.382700000000007</v>
      </c>
      <c r="D88" s="7">
        <v>39.479300000000002</v>
      </c>
      <c r="E88" s="7">
        <v>172.77799999999999</v>
      </c>
      <c r="F88" s="7">
        <v>44.758200000000002</v>
      </c>
      <c r="G88" s="7">
        <v>39.180100000000003</v>
      </c>
      <c r="H88" s="7">
        <v>69.212299999999999</v>
      </c>
      <c r="I88" s="7">
        <v>80.899299999999997</v>
      </c>
      <c r="J88" s="7">
        <v>219.75359999999998</v>
      </c>
      <c r="K88" s="7">
        <v>165.49440000000001</v>
      </c>
      <c r="L88" s="7">
        <v>31.023800000000001</v>
      </c>
    </row>
    <row r="89" spans="1:12" x14ac:dyDescent="0.2">
      <c r="A89" s="6">
        <v>1937</v>
      </c>
      <c r="B89" s="6">
        <v>899.3</v>
      </c>
      <c r="C89" s="7">
        <v>32.833099999999973</v>
      </c>
      <c r="D89" s="7">
        <v>38.177999999999997</v>
      </c>
      <c r="E89" s="7">
        <v>174.6317</v>
      </c>
      <c r="F89" s="7">
        <v>43.403100000000002</v>
      </c>
      <c r="G89" s="7">
        <v>39.586599999999997</v>
      </c>
      <c r="H89" s="7">
        <v>71.1387</v>
      </c>
      <c r="I89" s="7">
        <v>78.841999999999999</v>
      </c>
      <c r="J89" s="7">
        <v>219.74290000000002</v>
      </c>
      <c r="K89" s="7">
        <v>169.71369999999999</v>
      </c>
      <c r="L89" s="7">
        <v>31.264500000000002</v>
      </c>
    </row>
    <row r="90" spans="1:12" x14ac:dyDescent="0.2">
      <c r="A90" s="6">
        <v>1938</v>
      </c>
      <c r="B90" s="6">
        <v>902.4</v>
      </c>
      <c r="C90" s="7">
        <v>33.375299999999996</v>
      </c>
      <c r="D90" s="7">
        <v>36.892400000000002</v>
      </c>
      <c r="E90" s="7">
        <v>176.29669999999999</v>
      </c>
      <c r="F90" s="7">
        <v>42.014299999999999</v>
      </c>
      <c r="G90" s="7">
        <v>39.9756</v>
      </c>
      <c r="H90" s="7">
        <v>73.046500000000009</v>
      </c>
      <c r="I90" s="7">
        <v>76.688100000000006</v>
      </c>
      <c r="J90" s="7">
        <v>219.7764</v>
      </c>
      <c r="K90" s="7">
        <v>172.84270000000001</v>
      </c>
      <c r="L90" s="7">
        <v>31.5016</v>
      </c>
    </row>
    <row r="91" spans="1:12" x14ac:dyDescent="0.2">
      <c r="A91" s="6">
        <v>1939</v>
      </c>
      <c r="B91" s="6">
        <v>900.5</v>
      </c>
      <c r="C91" s="7">
        <v>29.502999999999986</v>
      </c>
      <c r="D91" s="7">
        <v>35.620100000000001</v>
      </c>
      <c r="E91" s="7">
        <v>177.81100000000001</v>
      </c>
      <c r="F91" s="7">
        <v>40.594200000000001</v>
      </c>
      <c r="G91" s="7">
        <v>40.349299999999999</v>
      </c>
      <c r="H91" s="7">
        <v>75.330399999999997</v>
      </c>
      <c r="I91" s="7">
        <v>74.512900000000002</v>
      </c>
      <c r="J91" s="7">
        <v>219.7679</v>
      </c>
      <c r="K91" s="7">
        <v>175.23490000000001</v>
      </c>
      <c r="L91" s="7">
        <v>31.7348</v>
      </c>
    </row>
    <row r="92" spans="1:12" x14ac:dyDescent="0.2">
      <c r="A92" s="6">
        <v>1940</v>
      </c>
      <c r="B92" s="6">
        <v>887.5</v>
      </c>
      <c r="C92" s="7">
        <v>16.48799999999996</v>
      </c>
      <c r="D92" s="7">
        <v>34.359200000000001</v>
      </c>
      <c r="E92" s="7">
        <v>179.20320000000001</v>
      </c>
      <c r="F92" s="7">
        <v>39.145099999999999</v>
      </c>
      <c r="G92" s="7">
        <v>40.709800000000001</v>
      </c>
      <c r="H92" s="7">
        <v>77.550599999999989</v>
      </c>
      <c r="I92" s="7">
        <v>71.146199999999993</v>
      </c>
      <c r="J92" s="7">
        <v>219.78259999999997</v>
      </c>
      <c r="K92" s="7">
        <v>177.1276</v>
      </c>
      <c r="L92" s="7">
        <v>31.963899999999999</v>
      </c>
    </row>
    <row r="93" spans="1:12" x14ac:dyDescent="0.2">
      <c r="A93" s="6">
        <v>1941</v>
      </c>
      <c r="B93" s="6">
        <v>870.2</v>
      </c>
      <c r="C93" s="7">
        <v>14.980199999999989</v>
      </c>
      <c r="D93" s="7">
        <v>33.107999999999997</v>
      </c>
      <c r="E93" s="7">
        <v>177.8057</v>
      </c>
      <c r="F93" s="7">
        <v>37.6905</v>
      </c>
      <c r="G93" s="7">
        <v>41.034300000000002</v>
      </c>
      <c r="H93" s="7">
        <v>79.532600000000002</v>
      </c>
      <c r="I93" s="7">
        <v>54.421100000000003</v>
      </c>
      <c r="J93" s="7">
        <v>219.81390000000002</v>
      </c>
      <c r="K93" s="7">
        <v>179.6268</v>
      </c>
      <c r="L93" s="7">
        <v>32.188699999999997</v>
      </c>
    </row>
    <row r="94" spans="1:12" x14ac:dyDescent="0.2">
      <c r="A94" s="6">
        <v>1942</v>
      </c>
      <c r="B94" s="6">
        <v>891.3</v>
      </c>
      <c r="C94" s="7">
        <v>27.559400000000029</v>
      </c>
      <c r="D94" s="7">
        <v>33.094900000000003</v>
      </c>
      <c r="E94" s="7">
        <v>177.26609999999999</v>
      </c>
      <c r="F94" s="7">
        <v>36.232599999999998</v>
      </c>
      <c r="G94" s="7">
        <v>41.348599999999998</v>
      </c>
      <c r="H94" s="7">
        <v>81.747</v>
      </c>
      <c r="I94" s="7">
        <v>47.512799999999999</v>
      </c>
      <c r="J94" s="7">
        <v>231.90719999999999</v>
      </c>
      <c r="K94" s="7">
        <v>182.1978</v>
      </c>
      <c r="L94" s="7">
        <v>32.409199999999998</v>
      </c>
    </row>
    <row r="95" spans="1:12" x14ac:dyDescent="0.2">
      <c r="A95" s="6">
        <v>1943</v>
      </c>
      <c r="B95" s="6">
        <v>886.4</v>
      </c>
      <c r="C95" s="7">
        <v>13.218099999999971</v>
      </c>
      <c r="D95" s="7">
        <v>33.088700000000003</v>
      </c>
      <c r="E95" s="7">
        <v>176.86670000000001</v>
      </c>
      <c r="F95" s="7">
        <v>34.773099999999999</v>
      </c>
      <c r="G95" s="7">
        <v>41.653500000000001</v>
      </c>
      <c r="H95" s="7">
        <v>84.034899999999993</v>
      </c>
      <c r="I95" s="7">
        <v>40.835799999999999</v>
      </c>
      <c r="J95" s="7">
        <v>244.60399999999998</v>
      </c>
      <c r="K95" s="7">
        <v>184.71969999999999</v>
      </c>
      <c r="L95" s="7">
        <v>32.625</v>
      </c>
    </row>
    <row r="96" spans="1:12" x14ac:dyDescent="0.2">
      <c r="A96" s="6">
        <v>1944</v>
      </c>
      <c r="B96" s="6">
        <v>892.3</v>
      </c>
      <c r="C96" s="7">
        <v>8.9795999999999836</v>
      </c>
      <c r="D96" s="7">
        <v>33.088099999999997</v>
      </c>
      <c r="E96" s="7">
        <v>176.6292</v>
      </c>
      <c r="F96" s="7">
        <v>33.314</v>
      </c>
      <c r="G96" s="7">
        <v>41.893500000000003</v>
      </c>
      <c r="H96" s="7">
        <v>86.347999999999999</v>
      </c>
      <c r="I96" s="7">
        <v>34.353499999999997</v>
      </c>
      <c r="J96" s="7">
        <v>257.7192</v>
      </c>
      <c r="K96" s="7">
        <v>187.18010000000001</v>
      </c>
      <c r="L96" s="7">
        <v>32.836199999999998</v>
      </c>
    </row>
    <row r="97" spans="1:12" x14ac:dyDescent="0.2">
      <c r="A97" s="6">
        <v>1945</v>
      </c>
      <c r="B97" s="6">
        <v>894.1</v>
      </c>
      <c r="C97" s="7">
        <v>0.12940000000004304</v>
      </c>
      <c r="D97" s="7">
        <v>33.092100000000002</v>
      </c>
      <c r="E97" s="7">
        <v>176.39</v>
      </c>
      <c r="F97" s="7">
        <v>31.857199999999999</v>
      </c>
      <c r="G97" s="7">
        <v>42.125599999999999</v>
      </c>
      <c r="H97" s="7">
        <v>88.6447</v>
      </c>
      <c r="I97" s="7">
        <v>28.0367</v>
      </c>
      <c r="J97" s="7">
        <v>271.16250000000002</v>
      </c>
      <c r="K97" s="7">
        <v>189.57390000000001</v>
      </c>
      <c r="L97" s="7">
        <v>33.042499999999997</v>
      </c>
    </row>
    <row r="98" spans="1:12" x14ac:dyDescent="0.2">
      <c r="A98" s="6">
        <v>1946</v>
      </c>
      <c r="B98" s="6">
        <v>976.9</v>
      </c>
      <c r="C98" s="7">
        <v>-4.8479000000000561</v>
      </c>
      <c r="D98" s="7">
        <v>33.099800000000002</v>
      </c>
      <c r="E98" s="7">
        <v>179.40219999999999</v>
      </c>
      <c r="F98" s="7">
        <v>30.4041</v>
      </c>
      <c r="G98" s="7">
        <v>42.345500000000001</v>
      </c>
      <c r="H98" s="7">
        <v>91.204599999999999</v>
      </c>
      <c r="I98" s="7">
        <v>24.028700000000001</v>
      </c>
      <c r="J98" s="7">
        <v>284.8639</v>
      </c>
      <c r="K98" s="7">
        <v>263.14229999999998</v>
      </c>
      <c r="L98" s="7">
        <v>33.2438</v>
      </c>
    </row>
    <row r="99" spans="1:12" x14ac:dyDescent="0.2">
      <c r="A99" s="6">
        <v>1947</v>
      </c>
      <c r="B99" s="6">
        <v>1008.9</v>
      </c>
      <c r="C99" s="7">
        <v>5.9297999999999718</v>
      </c>
      <c r="D99" s="7">
        <v>32.911900000000003</v>
      </c>
      <c r="E99" s="7">
        <v>182.49770000000001</v>
      </c>
      <c r="F99" s="7">
        <v>28.956399999999999</v>
      </c>
      <c r="G99" s="7">
        <v>42.558599999999998</v>
      </c>
      <c r="H99" s="7">
        <v>93.538600000000002</v>
      </c>
      <c r="I99" s="7">
        <v>20.4267</v>
      </c>
      <c r="J99" s="7">
        <v>286.94659999999999</v>
      </c>
      <c r="K99" s="7">
        <v>281.65539999999999</v>
      </c>
      <c r="L99" s="7">
        <v>33.440100000000001</v>
      </c>
    </row>
    <row r="100" spans="1:12" x14ac:dyDescent="0.2">
      <c r="A100" s="6">
        <v>1948</v>
      </c>
      <c r="B100" s="6">
        <v>1015.8</v>
      </c>
      <c r="C100" s="7">
        <v>-5.2067999999999781</v>
      </c>
      <c r="D100" s="7">
        <v>32.726100000000002</v>
      </c>
      <c r="E100" s="7">
        <v>185.78919999999999</v>
      </c>
      <c r="F100" s="7">
        <v>27.515599999999999</v>
      </c>
      <c r="G100" s="7">
        <v>42.765500000000003</v>
      </c>
      <c r="H100" s="7">
        <v>97.342299999999994</v>
      </c>
      <c r="I100" s="7">
        <v>17.178799999999999</v>
      </c>
      <c r="J100" s="7">
        <v>288.68939999999998</v>
      </c>
      <c r="K100" s="7">
        <v>295.39879999999999</v>
      </c>
      <c r="L100" s="7">
        <v>33.631100000000004</v>
      </c>
    </row>
    <row r="101" spans="1:12" x14ac:dyDescent="0.2">
      <c r="A101" s="6">
        <v>1949</v>
      </c>
      <c r="B101" s="6">
        <v>1024.9000000000001</v>
      </c>
      <c r="C101" s="7">
        <v>-10.570600000000006</v>
      </c>
      <c r="D101" s="7">
        <v>32.541699999999999</v>
      </c>
      <c r="E101" s="7">
        <v>189.23689999999999</v>
      </c>
      <c r="F101" s="7">
        <v>26.082999999999998</v>
      </c>
      <c r="G101" s="7">
        <v>42.9664</v>
      </c>
      <c r="H101" s="7">
        <v>101.1581</v>
      </c>
      <c r="I101" s="7">
        <v>14.305300000000001</v>
      </c>
      <c r="J101" s="7">
        <v>290.24399999999997</v>
      </c>
      <c r="K101" s="7">
        <v>305.11799999999999</v>
      </c>
      <c r="L101" s="7">
        <v>33.816800000000001</v>
      </c>
    </row>
    <row r="102" spans="1:12" x14ac:dyDescent="0.2">
      <c r="A102" s="6">
        <v>1950</v>
      </c>
      <c r="B102" s="6">
        <v>1037.3</v>
      </c>
      <c r="C102" s="7">
        <v>-11.380999999999966</v>
      </c>
      <c r="D102" s="7">
        <v>32.358199999999997</v>
      </c>
      <c r="E102" s="7">
        <v>192.7775</v>
      </c>
      <c r="F102" s="7">
        <v>24.6601</v>
      </c>
      <c r="G102" s="7">
        <v>43.161799999999999</v>
      </c>
      <c r="H102" s="7">
        <v>105.1777</v>
      </c>
      <c r="I102" s="7">
        <v>13.082100000000001</v>
      </c>
      <c r="J102" s="7">
        <v>290.1121</v>
      </c>
      <c r="K102" s="7">
        <v>313.38940000000002</v>
      </c>
      <c r="L102" s="7">
        <v>33.997</v>
      </c>
    </row>
    <row r="103" spans="1:12" x14ac:dyDescent="0.2">
      <c r="A103" s="6">
        <v>1951</v>
      </c>
      <c r="B103" s="6">
        <v>1258.3</v>
      </c>
      <c r="C103" s="7">
        <v>3.2320999999999458</v>
      </c>
      <c r="D103" s="7">
        <v>32.165500000000002</v>
      </c>
      <c r="E103" s="7">
        <v>251.684</v>
      </c>
      <c r="F103" s="7">
        <v>23.528700000000001</v>
      </c>
      <c r="G103" s="7">
        <v>34.396999999999998</v>
      </c>
      <c r="H103" s="7">
        <v>109.25650000000002</v>
      </c>
      <c r="I103" s="7">
        <v>126.9132</v>
      </c>
      <c r="J103" s="7">
        <v>289.81709999999998</v>
      </c>
      <c r="K103" s="7">
        <v>319.79750000000001</v>
      </c>
      <c r="L103" s="7">
        <v>67.514899999999997</v>
      </c>
    </row>
    <row r="104" spans="1:12" x14ac:dyDescent="0.2">
      <c r="A104" s="6">
        <v>1952</v>
      </c>
      <c r="B104" s="6">
        <v>1284.7</v>
      </c>
      <c r="C104" s="7">
        <v>-42.045200000000037</v>
      </c>
      <c r="D104" s="7">
        <v>32.854199999999999</v>
      </c>
      <c r="E104" s="7">
        <v>270.4083</v>
      </c>
      <c r="F104" s="7">
        <v>22.546199999999999</v>
      </c>
      <c r="G104" s="7">
        <v>32.636499999999998</v>
      </c>
      <c r="H104" s="7">
        <v>105.88390000000001</v>
      </c>
      <c r="I104" s="7">
        <v>149.64179999999999</v>
      </c>
      <c r="J104" s="7">
        <v>308.0985</v>
      </c>
      <c r="K104" s="7">
        <v>327.76049999999998</v>
      </c>
      <c r="L104" s="7">
        <v>76.878500000000003</v>
      </c>
    </row>
    <row r="105" spans="1:12" x14ac:dyDescent="0.2">
      <c r="A105" s="6">
        <v>1953</v>
      </c>
      <c r="B105" s="6">
        <v>1280.9000000000001</v>
      </c>
      <c r="C105" s="7">
        <v>-66.296699999999987</v>
      </c>
      <c r="D105" s="7">
        <v>32.612299999999998</v>
      </c>
      <c r="E105" s="7">
        <v>285.79570000000001</v>
      </c>
      <c r="F105" s="7">
        <v>21.707000000000001</v>
      </c>
      <c r="G105" s="7">
        <v>30.8325</v>
      </c>
      <c r="H105" s="7">
        <v>108.93900000000001</v>
      </c>
      <c r="I105" s="7">
        <v>171.48429999999999</v>
      </c>
      <c r="J105" s="7">
        <v>327.0376</v>
      </c>
      <c r="K105" s="7">
        <v>284.30200000000002</v>
      </c>
      <c r="L105" s="7">
        <v>84.515000000000001</v>
      </c>
    </row>
    <row r="106" spans="1:12" x14ac:dyDescent="0.2">
      <c r="A106" s="6">
        <v>1954</v>
      </c>
      <c r="B106" s="6">
        <v>1335</v>
      </c>
      <c r="C106" s="7">
        <v>-64.405600000000021</v>
      </c>
      <c r="D106" s="7">
        <v>32.367600000000003</v>
      </c>
      <c r="E106" s="7">
        <v>298.68439999999998</v>
      </c>
      <c r="F106" s="7">
        <v>21.005700000000001</v>
      </c>
      <c r="G106" s="7">
        <v>28.610600000000002</v>
      </c>
      <c r="H106" s="7">
        <v>111.9529</v>
      </c>
      <c r="I106" s="7">
        <v>192.66640000000001</v>
      </c>
      <c r="J106" s="7">
        <v>346.49160000000001</v>
      </c>
      <c r="K106" s="7">
        <v>280.99970000000002</v>
      </c>
      <c r="L106" s="7">
        <v>86.588300000000004</v>
      </c>
    </row>
    <row r="107" spans="1:12" x14ac:dyDescent="0.2">
      <c r="A107" s="6">
        <v>1955</v>
      </c>
      <c r="B107" s="6">
        <v>1379.5</v>
      </c>
      <c r="C107" s="7">
        <v>-73.621499999999997</v>
      </c>
      <c r="D107" s="7">
        <v>32.121299999999998</v>
      </c>
      <c r="E107" s="7">
        <v>309.82310000000001</v>
      </c>
      <c r="F107" s="7">
        <v>20.437200000000001</v>
      </c>
      <c r="G107" s="7">
        <v>26.3933</v>
      </c>
      <c r="H107" s="7">
        <v>115.2903</v>
      </c>
      <c r="I107" s="7">
        <v>213.74680000000001</v>
      </c>
      <c r="J107" s="7">
        <v>366.3485</v>
      </c>
      <c r="K107" s="7">
        <v>281.03640000000001</v>
      </c>
      <c r="L107" s="7">
        <v>87.918400000000005</v>
      </c>
    </row>
    <row r="108" spans="1:12" x14ac:dyDescent="0.2">
      <c r="A108" s="6">
        <v>1956</v>
      </c>
      <c r="B108" s="6">
        <v>1438.9</v>
      </c>
      <c r="C108" s="7">
        <v>-65.491999999999976</v>
      </c>
      <c r="D108" s="7">
        <v>31.872699999999998</v>
      </c>
      <c r="E108" s="7">
        <v>316.47370000000001</v>
      </c>
      <c r="F108" s="7">
        <v>19.9971</v>
      </c>
      <c r="G108" s="7">
        <v>25.707999999999998</v>
      </c>
      <c r="H108" s="7">
        <v>118.5831</v>
      </c>
      <c r="I108" s="7">
        <v>236.1473</v>
      </c>
      <c r="J108" s="7">
        <v>386.51280000000003</v>
      </c>
      <c r="K108" s="7">
        <v>280.35320000000002</v>
      </c>
      <c r="L108" s="7">
        <v>88.756500000000003</v>
      </c>
    </row>
    <row r="109" spans="1:12" x14ac:dyDescent="0.2">
      <c r="A109" s="6">
        <v>1957</v>
      </c>
      <c r="B109" s="6">
        <v>1469.1</v>
      </c>
      <c r="C109" s="7">
        <v>-68.002299999999991</v>
      </c>
      <c r="D109" s="7">
        <v>31.6218</v>
      </c>
      <c r="E109" s="7">
        <v>322.0027</v>
      </c>
      <c r="F109" s="7">
        <v>19.680900000000001</v>
      </c>
      <c r="G109" s="7">
        <v>25.0441</v>
      </c>
      <c r="H109" s="7">
        <v>121.96690000000001</v>
      </c>
      <c r="I109" s="7">
        <v>258.24740000000003</v>
      </c>
      <c r="J109" s="7">
        <v>388.58159999999998</v>
      </c>
      <c r="K109" s="7">
        <v>280.66649999999998</v>
      </c>
      <c r="L109" s="7">
        <v>89.257999999999996</v>
      </c>
    </row>
    <row r="110" spans="1:12" x14ac:dyDescent="0.2">
      <c r="A110" s="6">
        <v>1958</v>
      </c>
      <c r="B110" s="6">
        <v>1520.8</v>
      </c>
      <c r="C110" s="7">
        <v>-32.984699999999968</v>
      </c>
      <c r="D110" s="7">
        <v>31.369299999999999</v>
      </c>
      <c r="E110" s="7">
        <v>326.66719999999998</v>
      </c>
      <c r="F110" s="7">
        <v>19.4847</v>
      </c>
      <c r="G110" s="7">
        <v>24.405100000000001</v>
      </c>
      <c r="H110" s="7">
        <v>124.75830000000001</v>
      </c>
      <c r="I110" s="7">
        <v>279.95209999999997</v>
      </c>
      <c r="J110" s="7">
        <v>381.74259999999998</v>
      </c>
      <c r="K110" s="7">
        <v>275.8913</v>
      </c>
      <c r="L110" s="7">
        <v>89.523399999999995</v>
      </c>
    </row>
    <row r="111" spans="1:12" x14ac:dyDescent="0.2">
      <c r="A111" s="6">
        <v>1959</v>
      </c>
      <c r="B111" s="6">
        <v>1397.8</v>
      </c>
      <c r="C111" s="7">
        <v>-71.765599999999978</v>
      </c>
      <c r="D111" s="7">
        <v>31.115600000000001</v>
      </c>
      <c r="E111" s="7">
        <v>330.71249999999998</v>
      </c>
      <c r="F111" s="7">
        <v>19.404800000000002</v>
      </c>
      <c r="G111" s="7">
        <v>23.792400000000001</v>
      </c>
      <c r="H111" s="7">
        <v>127.643</v>
      </c>
      <c r="I111" s="7">
        <v>208.34129999999999</v>
      </c>
      <c r="J111" s="7">
        <v>362.12009999999998</v>
      </c>
      <c r="K111" s="7">
        <v>276.80560000000003</v>
      </c>
      <c r="L111" s="7">
        <v>89.618700000000004</v>
      </c>
    </row>
    <row r="112" spans="1:12" x14ac:dyDescent="0.2">
      <c r="A112" s="6">
        <v>1960</v>
      </c>
      <c r="B112" s="6">
        <v>1385.8</v>
      </c>
      <c r="C112" s="7">
        <v>-74.892399999999981</v>
      </c>
      <c r="D112" s="7">
        <v>30.8611</v>
      </c>
      <c r="E112" s="7">
        <v>334.29079999999999</v>
      </c>
      <c r="F112" s="7">
        <v>19.437799999999999</v>
      </c>
      <c r="G112" s="7">
        <v>23.206099999999999</v>
      </c>
      <c r="H112" s="7">
        <v>130.46209999999999</v>
      </c>
      <c r="I112" s="7">
        <v>210.886</v>
      </c>
      <c r="J112" s="7">
        <v>343.0883</v>
      </c>
      <c r="K112" s="7">
        <v>278.8759</v>
      </c>
      <c r="L112" s="7">
        <v>89.587800000000001</v>
      </c>
    </row>
    <row r="113" spans="1:12" x14ac:dyDescent="0.2">
      <c r="A113" s="6">
        <v>1961</v>
      </c>
      <c r="B113" s="6">
        <v>1463.9</v>
      </c>
      <c r="C113" s="7">
        <v>-88.535199999999975</v>
      </c>
      <c r="D113" s="7">
        <v>30.606100000000001</v>
      </c>
      <c r="E113" s="7">
        <v>449.58460000000002</v>
      </c>
      <c r="F113" s="7">
        <v>16.696999999999999</v>
      </c>
      <c r="G113" s="7">
        <v>22.6358</v>
      </c>
      <c r="H113" s="7">
        <v>132.71790000000001</v>
      </c>
      <c r="I113" s="7">
        <v>205.2209</v>
      </c>
      <c r="J113" s="7">
        <v>323.08070000000004</v>
      </c>
      <c r="K113" s="7">
        <v>282.40359999999998</v>
      </c>
      <c r="L113" s="7">
        <v>89.476200000000006</v>
      </c>
    </row>
    <row r="114" spans="1:12" x14ac:dyDescent="0.2">
      <c r="A114" s="6">
        <v>1962</v>
      </c>
      <c r="B114" s="6">
        <v>1460</v>
      </c>
      <c r="C114" s="7">
        <v>-86.237300000000047</v>
      </c>
      <c r="D114" s="7">
        <v>30.709199999999999</v>
      </c>
      <c r="E114" s="7">
        <v>484.3614</v>
      </c>
      <c r="F114" s="7">
        <v>16.318200000000001</v>
      </c>
      <c r="G114" s="7">
        <v>22.083100000000002</v>
      </c>
      <c r="H114" s="7">
        <v>133.62599999999998</v>
      </c>
      <c r="I114" s="7">
        <v>201.86840000000001</v>
      </c>
      <c r="J114" s="7">
        <v>296.16329999999999</v>
      </c>
      <c r="K114" s="7">
        <v>271.75560000000002</v>
      </c>
      <c r="L114" s="7">
        <v>89.304599999999994</v>
      </c>
    </row>
    <row r="115" spans="1:12" x14ac:dyDescent="0.2">
      <c r="A115" s="6">
        <v>1963</v>
      </c>
      <c r="B115" s="6">
        <v>1474.9</v>
      </c>
      <c r="C115" s="7">
        <v>-92.261300000000006</v>
      </c>
      <c r="D115" s="7">
        <v>30.8185</v>
      </c>
      <c r="E115" s="7">
        <v>512.01310000000001</v>
      </c>
      <c r="F115" s="7">
        <v>16.0138</v>
      </c>
      <c r="G115" s="7">
        <v>21.546800000000001</v>
      </c>
      <c r="H115" s="7">
        <v>138.8699</v>
      </c>
      <c r="I115" s="7">
        <v>198.8176</v>
      </c>
      <c r="J115" s="7">
        <v>285.60240000000005</v>
      </c>
      <c r="K115" s="7">
        <v>274.4314</v>
      </c>
      <c r="L115" s="7">
        <v>89.087299999999999</v>
      </c>
    </row>
    <row r="116" spans="1:12" x14ac:dyDescent="0.2">
      <c r="A116" s="6">
        <v>1964</v>
      </c>
      <c r="B116" s="6">
        <v>1487.1</v>
      </c>
      <c r="C116" s="7">
        <v>-95.413700000000006</v>
      </c>
      <c r="D116" s="7">
        <v>30.9329</v>
      </c>
      <c r="E116" s="7">
        <v>534.39610000000005</v>
      </c>
      <c r="F116" s="7">
        <v>15.778</v>
      </c>
      <c r="G116" s="7">
        <v>21.025200000000002</v>
      </c>
      <c r="H116" s="7">
        <v>140.73409999999998</v>
      </c>
      <c r="I116" s="7">
        <v>196.17920000000001</v>
      </c>
      <c r="J116" s="7">
        <v>284.99919999999997</v>
      </c>
      <c r="K116" s="7">
        <v>269.65730000000002</v>
      </c>
      <c r="L116" s="7">
        <v>88.834900000000005</v>
      </c>
    </row>
    <row r="117" spans="1:12" x14ac:dyDescent="0.2">
      <c r="A117" s="6">
        <v>1965</v>
      </c>
      <c r="B117" s="6">
        <v>1505</v>
      </c>
      <c r="C117" s="7">
        <v>-99.921100000000052</v>
      </c>
      <c r="D117" s="7">
        <v>31.0519</v>
      </c>
      <c r="E117" s="7">
        <v>553.67359999999996</v>
      </c>
      <c r="F117" s="7">
        <v>15.605700000000001</v>
      </c>
      <c r="G117" s="7">
        <v>20.5169</v>
      </c>
      <c r="H117" s="7">
        <v>143.4348</v>
      </c>
      <c r="I117" s="7">
        <v>192.91749999999999</v>
      </c>
      <c r="J117" s="7">
        <v>284.28560000000004</v>
      </c>
      <c r="K117" s="7">
        <v>274.83199999999999</v>
      </c>
      <c r="L117" s="7">
        <v>88.555199999999999</v>
      </c>
    </row>
    <row r="118" spans="1:12" x14ac:dyDescent="0.2">
      <c r="A118" s="6">
        <v>1966</v>
      </c>
      <c r="B118" s="6">
        <v>1539.3</v>
      </c>
      <c r="C118" s="7">
        <v>-67.897800000000046</v>
      </c>
      <c r="D118" s="7">
        <v>31.174700000000001</v>
      </c>
      <c r="E118" s="7">
        <v>563.73050000000001</v>
      </c>
      <c r="F118" s="7">
        <v>15.4787</v>
      </c>
      <c r="G118" s="7">
        <v>21.6252</v>
      </c>
      <c r="H118" s="7">
        <v>142.4889</v>
      </c>
      <c r="I118" s="7">
        <v>181.1651</v>
      </c>
      <c r="J118" s="7">
        <v>283.12130000000002</v>
      </c>
      <c r="K118" s="7">
        <v>280.13040000000001</v>
      </c>
      <c r="L118" s="7">
        <v>88.254000000000005</v>
      </c>
    </row>
    <row r="119" spans="1:12" x14ac:dyDescent="0.2">
      <c r="A119" s="6">
        <v>1967</v>
      </c>
      <c r="B119" s="6">
        <v>1545.8</v>
      </c>
      <c r="C119" s="7">
        <v>-63.78059999999995</v>
      </c>
      <c r="D119" s="7">
        <v>31.1614</v>
      </c>
      <c r="E119" s="7">
        <v>572.39110000000005</v>
      </c>
      <c r="F119" s="7">
        <v>15.393000000000001</v>
      </c>
      <c r="G119" s="7">
        <v>21.818200000000001</v>
      </c>
      <c r="H119" s="7">
        <v>143.5641</v>
      </c>
      <c r="I119" s="7">
        <v>169.52440000000001</v>
      </c>
      <c r="J119" s="7">
        <v>282.16579999999999</v>
      </c>
      <c r="K119" s="7">
        <v>285.62020000000001</v>
      </c>
      <c r="L119" s="7">
        <v>87.936000000000007</v>
      </c>
    </row>
    <row r="120" spans="1:12" x14ac:dyDescent="0.2">
      <c r="A120" s="6">
        <v>1968</v>
      </c>
      <c r="B120" s="6">
        <v>1477.7</v>
      </c>
      <c r="C120" s="7">
        <v>-62.816000000000066</v>
      </c>
      <c r="D120" s="7">
        <v>31.1508</v>
      </c>
      <c r="E120" s="7">
        <v>580.34550000000002</v>
      </c>
      <c r="F120" s="7">
        <v>15.3453</v>
      </c>
      <c r="G120" s="7">
        <v>21.9618</v>
      </c>
      <c r="H120" s="7">
        <v>139.42760000000001</v>
      </c>
      <c r="I120" s="7">
        <v>157.9246</v>
      </c>
      <c r="J120" s="7">
        <v>281.74219999999997</v>
      </c>
      <c r="K120" s="7">
        <v>225.02369999999999</v>
      </c>
      <c r="L120" s="7">
        <v>87.605000000000004</v>
      </c>
    </row>
    <row r="121" spans="1:12" x14ac:dyDescent="0.2">
      <c r="A121" s="6">
        <v>1969</v>
      </c>
      <c r="B121" s="6">
        <v>1483.1</v>
      </c>
      <c r="C121" s="7">
        <v>-51.649799999999843</v>
      </c>
      <c r="D121" s="7">
        <v>31.142199999999999</v>
      </c>
      <c r="E121" s="7">
        <v>587.03779999999995</v>
      </c>
      <c r="F121" s="7">
        <v>15.3323</v>
      </c>
      <c r="G121" s="7">
        <v>21.732500000000002</v>
      </c>
      <c r="H121" s="7">
        <v>146.51979999999998</v>
      </c>
      <c r="I121" s="7">
        <v>147.83500000000001</v>
      </c>
      <c r="J121" s="7">
        <v>281.2201</v>
      </c>
      <c r="K121" s="7">
        <v>216.90350000000001</v>
      </c>
      <c r="L121" s="7">
        <v>87.037599999999998</v>
      </c>
    </row>
    <row r="122" spans="1:12" x14ac:dyDescent="0.2">
      <c r="A122" s="6">
        <v>1970</v>
      </c>
      <c r="B122" s="6">
        <v>1439.7</v>
      </c>
      <c r="C122" s="7">
        <v>-53.00829999999997</v>
      </c>
      <c r="D122" s="7">
        <v>31.135100000000001</v>
      </c>
      <c r="E122" s="7">
        <v>593.06230000000005</v>
      </c>
      <c r="F122" s="7">
        <v>13.565200000000001</v>
      </c>
      <c r="G122" s="7">
        <v>21.4815</v>
      </c>
      <c r="H122" s="7">
        <v>139.79480000000001</v>
      </c>
      <c r="I122" s="7">
        <v>114.46299999999999</v>
      </c>
      <c r="J122" s="7">
        <v>280.7878</v>
      </c>
      <c r="K122" s="7">
        <v>211.99170000000001</v>
      </c>
      <c r="L122" s="7">
        <v>86.462800000000001</v>
      </c>
    </row>
    <row r="123" spans="1:12" x14ac:dyDescent="0.2">
      <c r="A123" s="6">
        <v>1971</v>
      </c>
      <c r="B123" s="6">
        <v>1291.7</v>
      </c>
      <c r="C123" s="7">
        <v>-89.34170000000006</v>
      </c>
      <c r="D123" s="7">
        <v>31.129000000000001</v>
      </c>
      <c r="E123" s="7">
        <v>536.79920000000004</v>
      </c>
      <c r="F123" s="7">
        <v>11.1776</v>
      </c>
      <c r="G123" s="7">
        <v>21.524100000000001</v>
      </c>
      <c r="H123" s="7">
        <v>143.0942</v>
      </c>
      <c r="I123" s="7">
        <v>100.09699999999999</v>
      </c>
      <c r="J123" s="7">
        <v>280.65459999999996</v>
      </c>
      <c r="K123" s="7">
        <v>206.3663</v>
      </c>
      <c r="L123" s="7">
        <v>50.228900000000003</v>
      </c>
    </row>
    <row r="124" spans="1:12" x14ac:dyDescent="0.2">
      <c r="A124" s="6">
        <v>1972</v>
      </c>
      <c r="B124" s="6">
        <v>1264.2</v>
      </c>
      <c r="C124" s="7">
        <v>-80.916299999999993</v>
      </c>
      <c r="D124" s="7">
        <v>30.096699999999998</v>
      </c>
      <c r="E124" s="7">
        <v>524.94680000000005</v>
      </c>
      <c r="F124" s="7">
        <v>8.641</v>
      </c>
      <c r="G124" s="7">
        <v>21.570699999999999</v>
      </c>
      <c r="H124" s="7">
        <v>146.8347</v>
      </c>
      <c r="I124" s="7">
        <v>85.372100000000003</v>
      </c>
      <c r="J124" s="7">
        <v>282.8365</v>
      </c>
      <c r="K124" s="7">
        <v>205.68969999999999</v>
      </c>
      <c r="L124" s="7">
        <v>39.107900000000001</v>
      </c>
    </row>
    <row r="125" spans="1:12" x14ac:dyDescent="0.2">
      <c r="A125" s="6">
        <v>1973</v>
      </c>
      <c r="B125" s="6">
        <v>1248.7</v>
      </c>
      <c r="C125" s="7">
        <v>-92.91</v>
      </c>
      <c r="D125" s="7">
        <v>30.1555</v>
      </c>
      <c r="E125" s="7">
        <v>515.59849999999994</v>
      </c>
      <c r="F125" s="7">
        <v>5.9633000000000003</v>
      </c>
      <c r="G125" s="7">
        <v>21.618200000000002</v>
      </c>
      <c r="H125" s="7">
        <v>150.79560000000001</v>
      </c>
      <c r="I125" s="7">
        <v>71.251900000000006</v>
      </c>
      <c r="J125" s="7">
        <v>284.69239999999996</v>
      </c>
      <c r="K125" s="7">
        <v>231.78710000000001</v>
      </c>
      <c r="L125" s="7">
        <v>29.737400000000001</v>
      </c>
    </row>
    <row r="126" spans="1:12" x14ac:dyDescent="0.2">
      <c r="A126" s="6">
        <v>1974</v>
      </c>
      <c r="B126" s="6">
        <v>1254.5</v>
      </c>
      <c r="C126" s="7">
        <v>-92.085899999999995</v>
      </c>
      <c r="D126" s="7">
        <v>30.229500000000002</v>
      </c>
      <c r="E126" s="7">
        <v>508.33580000000001</v>
      </c>
      <c r="F126" s="7">
        <v>3.1514000000000002</v>
      </c>
      <c r="G126" s="7">
        <v>21.664899999999999</v>
      </c>
      <c r="H126" s="7">
        <v>154.65700000000001</v>
      </c>
      <c r="I126" s="7">
        <v>64.849999999999994</v>
      </c>
      <c r="J126" s="7">
        <v>287.214</v>
      </c>
      <c r="K126" s="7">
        <v>250.41130000000001</v>
      </c>
      <c r="L126" s="7">
        <v>26.120999999999999</v>
      </c>
    </row>
    <row r="127" spans="1:12" x14ac:dyDescent="0.2">
      <c r="A127" s="6">
        <v>1975</v>
      </c>
      <c r="B127" s="6">
        <v>1245.0999999999999</v>
      </c>
      <c r="C127" s="7">
        <v>-81.506900000000002</v>
      </c>
      <c r="D127" s="7">
        <v>30.316500000000001</v>
      </c>
      <c r="E127" s="7">
        <v>502.60919999999999</v>
      </c>
      <c r="F127" s="7">
        <v>0.21199999999999999</v>
      </c>
      <c r="G127" s="7">
        <v>21.709900000000001</v>
      </c>
      <c r="H127" s="7">
        <v>144.48949999999999</v>
      </c>
      <c r="I127" s="7">
        <v>58.780500000000004</v>
      </c>
      <c r="J127" s="7">
        <v>291.28750000000002</v>
      </c>
      <c r="K127" s="7">
        <v>253.95769999999999</v>
      </c>
      <c r="L127" s="7">
        <v>23.240500000000001</v>
      </c>
    </row>
    <row r="128" spans="1:12" x14ac:dyDescent="0.2">
      <c r="A128" s="6">
        <v>1976</v>
      </c>
      <c r="B128" s="6">
        <v>1311.9</v>
      </c>
      <c r="C128" s="7">
        <v>-64.798900000000003</v>
      </c>
      <c r="D128" s="7">
        <v>30.413699999999999</v>
      </c>
      <c r="E128" s="7">
        <v>503.02019999999999</v>
      </c>
      <c r="F128" s="7">
        <v>-2.6383999999999999</v>
      </c>
      <c r="G128" s="7">
        <v>21.75</v>
      </c>
      <c r="H128" s="7">
        <v>158.99790000000002</v>
      </c>
      <c r="I128" s="7">
        <v>55.919600000000003</v>
      </c>
      <c r="J128" s="7">
        <v>303.4486</v>
      </c>
      <c r="K128" s="7">
        <v>284.9271</v>
      </c>
      <c r="L128" s="7">
        <v>20.8475</v>
      </c>
    </row>
    <row r="129" spans="1:12" x14ac:dyDescent="0.2">
      <c r="A129" s="6">
        <v>1977</v>
      </c>
      <c r="B129" s="6">
        <v>1315.1</v>
      </c>
      <c r="C129" s="7">
        <v>-60.200999999999958</v>
      </c>
      <c r="D129" s="7">
        <v>30.518899999999999</v>
      </c>
      <c r="E129" s="7">
        <v>504.17840000000001</v>
      </c>
      <c r="F129" s="7">
        <v>-5.6405000000000003</v>
      </c>
      <c r="G129" s="7">
        <v>21.7849</v>
      </c>
      <c r="H129" s="7">
        <v>142.36330000000001</v>
      </c>
      <c r="I129" s="7">
        <v>50.358400000000003</v>
      </c>
      <c r="J129" s="7">
        <v>306.3707</v>
      </c>
      <c r="K129" s="7">
        <v>306.56720000000001</v>
      </c>
      <c r="L129" s="7">
        <v>18.781300000000002</v>
      </c>
    </row>
    <row r="130" spans="1:12" x14ac:dyDescent="0.2">
      <c r="A130" s="6">
        <v>1978</v>
      </c>
      <c r="B130" s="6">
        <v>1311.9</v>
      </c>
      <c r="C130" s="7">
        <v>-54.395399999999967</v>
      </c>
      <c r="D130" s="7">
        <v>30.630099999999999</v>
      </c>
      <c r="E130" s="7">
        <v>505.31119999999999</v>
      </c>
      <c r="F130" s="7">
        <v>-8.7889999999999997</v>
      </c>
      <c r="G130" s="7">
        <v>21.8141</v>
      </c>
      <c r="H130" s="7">
        <v>149.0206</v>
      </c>
      <c r="I130" s="7">
        <v>44.8217</v>
      </c>
      <c r="J130" s="7">
        <v>285.34960000000001</v>
      </c>
      <c r="K130" s="7">
        <v>321.22449999999998</v>
      </c>
      <c r="L130" s="7">
        <v>16.939499999999999</v>
      </c>
    </row>
    <row r="131" spans="1:12" x14ac:dyDescent="0.2">
      <c r="A131" s="6">
        <v>1979</v>
      </c>
      <c r="B131" s="6">
        <v>1283.8</v>
      </c>
      <c r="C131" s="7">
        <v>-51.702400000000104</v>
      </c>
      <c r="D131" s="7">
        <v>30.745799999999999</v>
      </c>
      <c r="E131" s="7">
        <v>506.23289999999997</v>
      </c>
      <c r="F131" s="7">
        <v>-12.0787</v>
      </c>
      <c r="G131" s="7">
        <v>21.837499999999999</v>
      </c>
      <c r="H131" s="7">
        <v>150.31889999999999</v>
      </c>
      <c r="I131" s="7">
        <v>39.495199999999997</v>
      </c>
      <c r="J131" s="7">
        <v>248.06050000000002</v>
      </c>
      <c r="K131" s="7">
        <v>335.65230000000003</v>
      </c>
      <c r="L131" s="7">
        <v>15.2555</v>
      </c>
    </row>
    <row r="132" spans="1:12" x14ac:dyDescent="0.2">
      <c r="A132" s="6">
        <v>1980</v>
      </c>
      <c r="B132" s="6">
        <v>1239.9000000000001</v>
      </c>
      <c r="C132" s="7">
        <v>-53.909900000000107</v>
      </c>
      <c r="D132" s="7">
        <v>30.8645</v>
      </c>
      <c r="E132" s="7">
        <v>507.80759999999998</v>
      </c>
      <c r="F132" s="7">
        <v>-14.090400000000001</v>
      </c>
      <c r="G132" s="7">
        <v>21.854600000000001</v>
      </c>
      <c r="H132" s="7">
        <v>144.613</v>
      </c>
      <c r="I132" s="7">
        <v>35.441699999999997</v>
      </c>
      <c r="J132" s="7">
        <v>209.51929999999999</v>
      </c>
      <c r="K132" s="7">
        <v>344.11279999999999</v>
      </c>
      <c r="L132" s="7">
        <v>13.685499999999999</v>
      </c>
    </row>
    <row r="133" spans="1:12" x14ac:dyDescent="0.2">
      <c r="A133" s="6">
        <v>1981</v>
      </c>
      <c r="B133" s="6">
        <v>1263.4000000000001</v>
      </c>
      <c r="C133" s="7">
        <v>-50.178999999999988</v>
      </c>
      <c r="D133" s="7">
        <v>30.988199999999999</v>
      </c>
      <c r="E133" s="7">
        <v>509.99349999999998</v>
      </c>
      <c r="F133" s="7">
        <v>-15.344099999999999</v>
      </c>
      <c r="G133" s="7">
        <v>16.997</v>
      </c>
      <c r="H133" s="7">
        <v>166.71609999999998</v>
      </c>
      <c r="I133" s="7">
        <v>33.409399999999998</v>
      </c>
      <c r="J133" s="7">
        <v>168.78459999999998</v>
      </c>
      <c r="K133" s="7">
        <v>386.47059999999999</v>
      </c>
      <c r="L133" s="7">
        <v>15.5846</v>
      </c>
    </row>
    <row r="134" spans="1:12" x14ac:dyDescent="0.2">
      <c r="A134" s="6">
        <v>1982</v>
      </c>
      <c r="B134" s="6">
        <v>1463</v>
      </c>
      <c r="C134" s="7">
        <v>-38.041600000000017</v>
      </c>
      <c r="D134" s="7">
        <v>27.774999999999999</v>
      </c>
      <c r="E134" s="7">
        <v>729.40260000000001</v>
      </c>
      <c r="F134" s="7">
        <v>-16.386700000000001</v>
      </c>
      <c r="G134" s="7">
        <v>16.558700000000002</v>
      </c>
      <c r="H134" s="7">
        <v>181.87090000000001</v>
      </c>
      <c r="I134" s="7">
        <v>30.726199999999999</v>
      </c>
      <c r="J134" s="7">
        <v>122.85639999999999</v>
      </c>
      <c r="K134" s="7">
        <v>393.29719999999998</v>
      </c>
      <c r="L134" s="7">
        <v>14.936400000000001</v>
      </c>
    </row>
    <row r="135" spans="1:12" x14ac:dyDescent="0.2">
      <c r="A135" s="6">
        <v>1983</v>
      </c>
      <c r="B135" s="6">
        <v>1512.9</v>
      </c>
      <c r="C135" s="7">
        <v>-38.820899999999966</v>
      </c>
      <c r="D135" s="7">
        <v>26.979099999999999</v>
      </c>
      <c r="E135" s="7">
        <v>787.54349999999999</v>
      </c>
      <c r="F135" s="7">
        <v>-17.228000000000002</v>
      </c>
      <c r="G135" s="7">
        <v>16.444600000000001</v>
      </c>
      <c r="H135" s="7">
        <v>195.3451</v>
      </c>
      <c r="I135" s="7">
        <v>28.823599999999999</v>
      </c>
      <c r="J135" s="7">
        <v>101.46970000000002</v>
      </c>
      <c r="K135" s="7">
        <v>398.1764</v>
      </c>
      <c r="L135" s="7">
        <v>14.1264</v>
      </c>
    </row>
    <row r="136" spans="1:12" x14ac:dyDescent="0.2">
      <c r="A136" s="6">
        <v>1984</v>
      </c>
      <c r="B136" s="6">
        <v>1560.1</v>
      </c>
      <c r="C136" s="7">
        <v>-42.474600000000009</v>
      </c>
      <c r="D136" s="7">
        <v>26.213100000000001</v>
      </c>
      <c r="E136" s="7">
        <v>833.64490000000001</v>
      </c>
      <c r="F136" s="7">
        <v>-17.877099999999999</v>
      </c>
      <c r="G136" s="7">
        <v>18.0412</v>
      </c>
      <c r="H136" s="7">
        <v>205.46199999999999</v>
      </c>
      <c r="I136" s="7">
        <v>27.161000000000001</v>
      </c>
      <c r="J136" s="7">
        <v>93.771000000000015</v>
      </c>
      <c r="K136" s="7">
        <v>403.41359999999997</v>
      </c>
      <c r="L136" s="7">
        <v>12.748799999999999</v>
      </c>
    </row>
    <row r="137" spans="1:12" x14ac:dyDescent="0.2">
      <c r="A137" s="6">
        <v>1985</v>
      </c>
      <c r="B137" s="6">
        <v>1583.2</v>
      </c>
      <c r="C137" s="7">
        <v>-39.433000000000021</v>
      </c>
      <c r="D137" s="7">
        <v>25.4712</v>
      </c>
      <c r="E137" s="7">
        <v>872.95680000000004</v>
      </c>
      <c r="F137" s="7">
        <v>-18.342500000000001</v>
      </c>
      <c r="G137" s="7">
        <v>19.802399999999999</v>
      </c>
      <c r="H137" s="7">
        <v>197.06319999999999</v>
      </c>
      <c r="I137" s="7">
        <v>25.7685</v>
      </c>
      <c r="J137" s="7">
        <v>82.728400000000008</v>
      </c>
      <c r="K137" s="7">
        <v>405.89609999999999</v>
      </c>
      <c r="L137" s="7">
        <v>11.2882</v>
      </c>
    </row>
    <row r="138" spans="1:12" x14ac:dyDescent="0.2">
      <c r="A138" s="6">
        <v>1986</v>
      </c>
      <c r="B138" s="6">
        <v>1601.1</v>
      </c>
      <c r="C138" s="7">
        <v>-34.262400000000028</v>
      </c>
      <c r="D138" s="7">
        <v>24.748899999999999</v>
      </c>
      <c r="E138" s="7">
        <v>902.47329999999999</v>
      </c>
      <c r="F138" s="7">
        <v>-18.621099999999998</v>
      </c>
      <c r="G138" s="7">
        <v>20.370799999999999</v>
      </c>
      <c r="H138" s="7">
        <v>193.4076</v>
      </c>
      <c r="I138" s="7">
        <v>23.357099999999999</v>
      </c>
      <c r="J138" s="7">
        <v>76.787700000000001</v>
      </c>
      <c r="K138" s="7">
        <v>403.0736</v>
      </c>
      <c r="L138" s="7">
        <v>9.7723999999999993</v>
      </c>
    </row>
    <row r="139" spans="1:12" x14ac:dyDescent="0.2">
      <c r="A139" s="6">
        <v>1987</v>
      </c>
      <c r="B139" s="6">
        <v>1611.1</v>
      </c>
      <c r="C139" s="7">
        <v>-31.085600000000007</v>
      </c>
      <c r="D139" s="7">
        <v>24.238499999999998</v>
      </c>
      <c r="E139" s="7">
        <v>917.00160000000005</v>
      </c>
      <c r="F139" s="7">
        <v>-18.721699999999998</v>
      </c>
      <c r="G139" s="7">
        <v>21.017600000000002</v>
      </c>
      <c r="H139" s="7">
        <v>193.30610000000001</v>
      </c>
      <c r="I139" s="7">
        <v>22.570799999999998</v>
      </c>
      <c r="J139" s="7">
        <v>70.965900000000005</v>
      </c>
      <c r="K139" s="7">
        <v>403.58519999999999</v>
      </c>
      <c r="L139" s="7">
        <v>8.2217000000000002</v>
      </c>
    </row>
    <row r="140" spans="1:12" x14ac:dyDescent="0.2">
      <c r="A140" s="6">
        <v>1988</v>
      </c>
      <c r="B140" s="6">
        <v>1638.5</v>
      </c>
      <c r="C140" s="7">
        <v>-21.588599999999975</v>
      </c>
      <c r="D140" s="7">
        <v>23.7394</v>
      </c>
      <c r="E140" s="7">
        <v>926.4348</v>
      </c>
      <c r="F140" s="7">
        <v>-18.6509</v>
      </c>
      <c r="G140" s="7">
        <v>21.721499999999999</v>
      </c>
      <c r="H140" s="7">
        <v>202.7612</v>
      </c>
      <c r="I140" s="7">
        <v>21.849</v>
      </c>
      <c r="J140" s="7">
        <v>64.828699999999998</v>
      </c>
      <c r="K140" s="7">
        <v>410.73340000000002</v>
      </c>
      <c r="L140" s="7">
        <v>6.6458000000000004</v>
      </c>
    </row>
    <row r="141" spans="1:12" x14ac:dyDescent="0.2">
      <c r="A141" s="6">
        <v>1989</v>
      </c>
      <c r="B141" s="6">
        <v>1647</v>
      </c>
      <c r="C141" s="7">
        <v>-21.774499999999996</v>
      </c>
      <c r="D141" s="7">
        <v>23.249400000000001</v>
      </c>
      <c r="E141" s="7">
        <v>932.63040000000001</v>
      </c>
      <c r="F141" s="7">
        <v>-18.415199999999999</v>
      </c>
      <c r="G141" s="7">
        <v>22.467500000000001</v>
      </c>
      <c r="H141" s="7">
        <v>197.14930000000001</v>
      </c>
      <c r="I141" s="7">
        <v>21.1859</v>
      </c>
      <c r="J141" s="7">
        <v>66.598399999999998</v>
      </c>
      <c r="K141" s="7">
        <v>418.58879999999999</v>
      </c>
      <c r="L141" s="7">
        <v>5.2880000000000003</v>
      </c>
    </row>
    <row r="142" spans="1:12" x14ac:dyDescent="0.2">
      <c r="A142" s="6">
        <v>1990</v>
      </c>
      <c r="B142" s="6">
        <v>1643.7</v>
      </c>
      <c r="C142" s="8">
        <v>-31.948800000000002</v>
      </c>
      <c r="D142" s="7">
        <v>22.7669</v>
      </c>
      <c r="E142" s="7">
        <v>936.80160000000001</v>
      </c>
      <c r="F142" s="8">
        <v>-18.080400000000001</v>
      </c>
      <c r="G142" s="7">
        <v>23.244800000000001</v>
      </c>
      <c r="H142" s="7">
        <v>201.35559999999998</v>
      </c>
      <c r="I142" s="7">
        <v>20.107500000000002</v>
      </c>
      <c r="J142" s="7">
        <v>61.102999999999994</v>
      </c>
      <c r="K142" s="7">
        <v>424.46089999999998</v>
      </c>
      <c r="L142" s="8">
        <v>3.9161000000000001</v>
      </c>
    </row>
    <row r="143" spans="1:12" x14ac:dyDescent="0.2">
      <c r="A143" s="6">
        <v>1991</v>
      </c>
      <c r="B143" s="6">
        <v>1712.5</v>
      </c>
      <c r="C143" s="8">
        <v>-31.948800000000002</v>
      </c>
      <c r="D143" s="7">
        <v>22.290199999999999</v>
      </c>
      <c r="E143" s="7">
        <v>938.55690000000004</v>
      </c>
      <c r="F143" s="8">
        <v>-18.080400000000001</v>
      </c>
      <c r="G143" s="8">
        <v>23.244800000000001</v>
      </c>
      <c r="H143" s="7">
        <v>195.5283</v>
      </c>
      <c r="I143" s="8">
        <v>20.107500000000002</v>
      </c>
      <c r="J143" s="7">
        <v>50.891300000000001</v>
      </c>
      <c r="K143" s="7">
        <v>507.95620000000002</v>
      </c>
      <c r="L143" s="8">
        <v>3.9161000000000001</v>
      </c>
    </row>
    <row r="144" spans="1:12" x14ac:dyDescent="0.2">
      <c r="A144" s="6">
        <v>1992</v>
      </c>
      <c r="B144" s="6">
        <v>1605</v>
      </c>
      <c r="C144" s="8">
        <v>-31.948800000000002</v>
      </c>
      <c r="D144" s="7">
        <v>21.576499999999999</v>
      </c>
      <c r="E144" s="7">
        <v>803.69669999999996</v>
      </c>
      <c r="F144" s="8">
        <v>-18.080400000000001</v>
      </c>
      <c r="G144" s="8">
        <v>23.244800000000001</v>
      </c>
      <c r="H144" s="7">
        <v>214.25459999999998</v>
      </c>
      <c r="I144" s="8">
        <v>20.107500000000002</v>
      </c>
      <c r="J144" s="7">
        <v>39.824100000000001</v>
      </c>
      <c r="K144" s="7">
        <v>528.42740000000003</v>
      </c>
      <c r="L144" s="8">
        <v>3.9161000000000001</v>
      </c>
    </row>
    <row r="145" spans="1:12" x14ac:dyDescent="0.2">
      <c r="A145" s="6">
        <v>1993</v>
      </c>
      <c r="B145" s="6">
        <v>1593.8</v>
      </c>
      <c r="C145" s="8">
        <v>-31.948800000000002</v>
      </c>
      <c r="D145" s="7">
        <v>20.859000000000002</v>
      </c>
      <c r="E145" s="7">
        <v>767.50509999999997</v>
      </c>
      <c r="F145" s="8">
        <v>-18.080400000000001</v>
      </c>
      <c r="G145" s="8">
        <v>23.244800000000001</v>
      </c>
      <c r="H145" s="7">
        <v>224.8938</v>
      </c>
      <c r="I145" s="8">
        <v>20.107500000000002</v>
      </c>
      <c r="J145" s="7">
        <v>39.520499999999998</v>
      </c>
      <c r="K145" s="7">
        <v>543.73260000000005</v>
      </c>
      <c r="L145" s="8">
        <v>3.9161000000000001</v>
      </c>
    </row>
    <row r="146" spans="1:12" x14ac:dyDescent="0.2">
      <c r="A146" s="6">
        <v>1994</v>
      </c>
      <c r="B146" s="6">
        <v>1580.5</v>
      </c>
      <c r="C146" s="8">
        <v>-31.948800000000002</v>
      </c>
      <c r="D146" s="7">
        <v>20.138100000000001</v>
      </c>
      <c r="E146" s="7">
        <v>737.25149999999996</v>
      </c>
      <c r="F146" s="8">
        <v>-18.080400000000001</v>
      </c>
      <c r="G146" s="8">
        <v>23.244800000000001</v>
      </c>
      <c r="H146" s="7">
        <v>243.6705</v>
      </c>
      <c r="I146" s="8">
        <v>20.107500000000002</v>
      </c>
      <c r="J146" s="7">
        <v>43.018799999999999</v>
      </c>
      <c r="K146" s="7">
        <v>539.2242</v>
      </c>
      <c r="L146" s="8">
        <v>3.9161000000000001</v>
      </c>
    </row>
    <row r="147" spans="1:12" x14ac:dyDescent="0.2">
      <c r="A147" s="6">
        <v>1995</v>
      </c>
      <c r="B147" s="6">
        <v>1561.6</v>
      </c>
      <c r="C147" s="8">
        <v>-31.948800000000002</v>
      </c>
      <c r="D147" s="7">
        <v>19.413900000000002</v>
      </c>
      <c r="E147" s="7">
        <v>713.37429999999995</v>
      </c>
      <c r="F147" s="8">
        <v>-18.080400000000001</v>
      </c>
      <c r="G147" s="8">
        <v>23.244800000000001</v>
      </c>
      <c r="H147" s="7">
        <v>262.80470000000003</v>
      </c>
      <c r="I147" s="8">
        <v>20.107500000000002</v>
      </c>
      <c r="J147" s="7">
        <v>31.076599999999999</v>
      </c>
      <c r="K147" s="7">
        <v>537.68700000000001</v>
      </c>
      <c r="L147" s="8">
        <v>3.9161000000000001</v>
      </c>
    </row>
    <row r="148" spans="1:12" x14ac:dyDescent="0.2">
      <c r="A148" s="6">
        <v>1996</v>
      </c>
      <c r="B148" s="6">
        <v>1531.3</v>
      </c>
      <c r="C148" s="8">
        <v>-31.948800000000002</v>
      </c>
      <c r="D148" s="7">
        <v>18.686900000000001</v>
      </c>
      <c r="E148" s="7">
        <v>692.07820000000004</v>
      </c>
      <c r="F148" s="8">
        <v>-18.080400000000001</v>
      </c>
      <c r="G148" s="8">
        <v>23.244800000000001</v>
      </c>
      <c r="H148" s="7">
        <v>260.94579999999996</v>
      </c>
      <c r="I148" s="8">
        <v>20.107500000000002</v>
      </c>
      <c r="J148" s="7">
        <v>27.320099999999996</v>
      </c>
      <c r="K148" s="7">
        <v>534.99720000000002</v>
      </c>
      <c r="L148" s="8">
        <v>3.9161000000000001</v>
      </c>
    </row>
    <row r="149" spans="1:12" x14ac:dyDescent="0.2">
      <c r="A149" s="6">
        <v>1997</v>
      </c>
      <c r="B149" s="6">
        <v>1491.3</v>
      </c>
      <c r="C149" s="8">
        <v>-31.948800000000002</v>
      </c>
      <c r="D149" s="7">
        <v>18.4221</v>
      </c>
      <c r="E149" s="7">
        <v>678.54579999999999</v>
      </c>
      <c r="F149" s="8">
        <v>-18.080400000000001</v>
      </c>
      <c r="G149" s="8">
        <v>23.244800000000001</v>
      </c>
      <c r="H149" s="7">
        <v>247.4983</v>
      </c>
      <c r="I149" s="8">
        <v>20.107500000000002</v>
      </c>
      <c r="J149" s="7">
        <v>21.088300000000004</v>
      </c>
      <c r="K149" s="7">
        <v>528.50900000000001</v>
      </c>
      <c r="L149" s="8">
        <v>3.9161000000000001</v>
      </c>
    </row>
    <row r="150" spans="1:12" x14ac:dyDescent="0.2">
      <c r="A150" s="6">
        <v>1998</v>
      </c>
      <c r="B150" s="6">
        <v>1487.2</v>
      </c>
      <c r="C150" s="8">
        <v>-31.948800000000002</v>
      </c>
      <c r="D150" s="7">
        <v>18.154800000000002</v>
      </c>
      <c r="E150" s="7">
        <v>667.09770000000003</v>
      </c>
      <c r="F150" s="8">
        <v>-18.080400000000001</v>
      </c>
      <c r="G150" s="8">
        <v>23.244800000000001</v>
      </c>
      <c r="H150" s="7">
        <v>269.38440000000003</v>
      </c>
      <c r="I150" s="8">
        <v>20.107500000000002</v>
      </c>
      <c r="J150" s="7">
        <v>12.069099999999992</v>
      </c>
      <c r="K150" s="7">
        <v>523.23739999999998</v>
      </c>
      <c r="L150" s="8">
        <v>3.9161000000000001</v>
      </c>
    </row>
    <row r="151" spans="1:12" x14ac:dyDescent="0.2">
      <c r="A151" s="6">
        <v>1999</v>
      </c>
      <c r="B151" s="6">
        <v>1449.2</v>
      </c>
      <c r="C151" s="8">
        <v>-31.948800000000002</v>
      </c>
      <c r="D151" s="7">
        <v>17.885300000000001</v>
      </c>
      <c r="E151" s="7">
        <v>656.44110000000001</v>
      </c>
      <c r="F151" s="8">
        <v>-18.080400000000001</v>
      </c>
      <c r="G151" s="8">
        <v>23.244800000000001</v>
      </c>
      <c r="H151" s="7">
        <v>263.9341</v>
      </c>
      <c r="I151" s="8">
        <v>20.107500000000002</v>
      </c>
      <c r="J151" s="7">
        <v>5.0331000000000046</v>
      </c>
      <c r="K151" s="7">
        <v>508.69439999999997</v>
      </c>
      <c r="L151" s="8">
        <v>3.9161000000000001</v>
      </c>
    </row>
    <row r="152" spans="1:12" x14ac:dyDescent="0.2">
      <c r="A152" s="6">
        <v>2000</v>
      </c>
      <c r="B152" s="6">
        <v>1409.9</v>
      </c>
      <c r="C152" s="8">
        <v>-31.948800000000002</v>
      </c>
      <c r="D152" s="7">
        <v>17.612100000000002</v>
      </c>
      <c r="E152" s="7">
        <v>649.56600000000003</v>
      </c>
      <c r="F152" s="8">
        <v>-18.080400000000001</v>
      </c>
      <c r="G152" s="8">
        <v>23.244800000000001</v>
      </c>
      <c r="H152" s="7">
        <v>260.86360000000002</v>
      </c>
      <c r="I152" s="8">
        <v>20.107500000000002</v>
      </c>
      <c r="J152" s="7">
        <v>-12.915300000000002</v>
      </c>
      <c r="K152" s="7">
        <v>497.51389999999998</v>
      </c>
      <c r="L152" s="8">
        <v>3.9161000000000001</v>
      </c>
    </row>
    <row r="153" spans="1:12" x14ac:dyDescent="0.2">
      <c r="A153" s="6">
        <v>2001</v>
      </c>
      <c r="B153" s="6">
        <v>1385.4</v>
      </c>
      <c r="C153" s="8">
        <v>-31.948800000000002</v>
      </c>
      <c r="D153" s="8">
        <v>17.612100000000002</v>
      </c>
      <c r="E153" s="7">
        <v>643.19039999999995</v>
      </c>
      <c r="F153" s="8">
        <v>-18.080400000000001</v>
      </c>
      <c r="G153" s="8">
        <v>23.244800000000001</v>
      </c>
      <c r="H153" s="7">
        <v>261.69690000000003</v>
      </c>
      <c r="I153" s="8">
        <v>20.107500000000002</v>
      </c>
      <c r="J153" s="8">
        <v>-12.915300000000002</v>
      </c>
      <c r="K153" s="7">
        <v>478.53289999999998</v>
      </c>
      <c r="L153" s="8">
        <v>3.9161000000000001</v>
      </c>
    </row>
    <row r="154" spans="1:12" x14ac:dyDescent="0.2">
      <c r="A154" s="6">
        <v>2002</v>
      </c>
      <c r="B154" s="6">
        <v>1517.7</v>
      </c>
      <c r="C154" s="8">
        <v>-31.948800000000002</v>
      </c>
      <c r="D154" s="8">
        <v>17.612100000000002</v>
      </c>
      <c r="E154" s="7">
        <v>625.50990000000002</v>
      </c>
      <c r="F154" s="8">
        <v>-18.080400000000001</v>
      </c>
      <c r="G154" s="8">
        <v>23.244800000000001</v>
      </c>
      <c r="H154" s="7">
        <v>258.52359999999999</v>
      </c>
      <c r="I154" s="8">
        <v>20.107500000000002</v>
      </c>
      <c r="J154" s="8">
        <v>-12.915300000000002</v>
      </c>
      <c r="K154" s="7">
        <v>631.69600000000003</v>
      </c>
      <c r="L154" s="8">
        <v>3.9161000000000001</v>
      </c>
    </row>
    <row r="155" spans="1:12" x14ac:dyDescent="0.2">
      <c r="A155" s="6">
        <v>2003</v>
      </c>
      <c r="B155" s="6">
        <v>1513.2</v>
      </c>
      <c r="C155" s="8">
        <v>-31.948800000000002</v>
      </c>
      <c r="D155" s="8">
        <v>17.612100000000002</v>
      </c>
      <c r="E155" s="7">
        <v>616.45360000000005</v>
      </c>
      <c r="F155" s="8">
        <v>-18.080400000000001</v>
      </c>
      <c r="G155" s="8">
        <v>23.244800000000001</v>
      </c>
      <c r="H155" s="7">
        <v>225.52120000000002</v>
      </c>
      <c r="I155" s="8">
        <v>20.107500000000002</v>
      </c>
      <c r="J155" s="8">
        <v>-12.915300000000002</v>
      </c>
      <c r="K155" s="7">
        <v>669.29750000000001</v>
      </c>
      <c r="L155" s="8">
        <v>3.9161000000000001</v>
      </c>
    </row>
    <row r="156" spans="1:12" x14ac:dyDescent="0.2">
      <c r="A156" s="6">
        <v>2004</v>
      </c>
      <c r="B156" s="6">
        <v>1534.9</v>
      </c>
      <c r="C156" s="8">
        <v>-31.948800000000002</v>
      </c>
      <c r="D156" s="8">
        <v>17.612100000000002</v>
      </c>
      <c r="E156" s="7">
        <v>609.35249999999996</v>
      </c>
      <c r="F156" s="8">
        <v>-18.080400000000001</v>
      </c>
      <c r="G156" s="8">
        <v>23.244800000000001</v>
      </c>
      <c r="H156" s="7">
        <v>225.78640000000001</v>
      </c>
      <c r="I156" s="8">
        <v>20.107500000000002</v>
      </c>
      <c r="J156" s="8">
        <v>-12.915300000000002</v>
      </c>
      <c r="K156" s="7">
        <v>697.84320000000002</v>
      </c>
      <c r="L156" s="8">
        <v>3.9161000000000001</v>
      </c>
    </row>
    <row r="157" spans="1:12" x14ac:dyDescent="0.2">
      <c r="A157" s="6">
        <v>2005</v>
      </c>
      <c r="B157" s="6">
        <v>1467.3</v>
      </c>
      <c r="C157" s="8">
        <v>-31.948800000000002</v>
      </c>
      <c r="D157" s="8">
        <v>17.612100000000002</v>
      </c>
      <c r="E157" s="7">
        <v>606.43420000000003</v>
      </c>
      <c r="F157" s="8">
        <v>-18.080400000000001</v>
      </c>
      <c r="G157" s="8">
        <v>23.244800000000001</v>
      </c>
      <c r="H157" s="7">
        <v>239.23899999999998</v>
      </c>
      <c r="I157" s="8">
        <v>20.107500000000002</v>
      </c>
      <c r="J157" s="8">
        <v>-12.915300000000002</v>
      </c>
      <c r="K157" s="7">
        <v>619.69370000000004</v>
      </c>
      <c r="L157" s="8">
        <v>3.9161000000000001</v>
      </c>
    </row>
  </sheetData>
  <pageMargins left="0.75" right="0.75" top="1" bottom="1" header="0.5" footer="0.5"/>
  <pageSetup orientation="portrait" horizontalDpi="300" verticalDpi="300" r:id="rId1"/>
  <headerFooter alignWithMargins="0">
    <oddFooter>&amp;L&amp;D&amp;C&amp;F&amp;R&amp;A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N92"/>
  <sheetViews>
    <sheetView zoomScaleNormal="100" zoomScalePageLayoutView="125" workbookViewId="0">
      <pane xSplit="1" ySplit="20" topLeftCell="B21" activePane="bottomRight" state="frozen"/>
      <selection activeCell="E36" sqref="E36"/>
      <selection pane="topRight" activeCell="E36" sqref="E36"/>
      <selection pane="bottomLeft" activeCell="E36" sqref="E36"/>
      <selection pane="bottomRight" activeCell="C73" sqref="C73"/>
    </sheetView>
  </sheetViews>
  <sheetFormatPr defaultColWidth="12.21875" defaultRowHeight="16.95" customHeight="1" x14ac:dyDescent="0.3"/>
  <cols>
    <col min="1" max="1" width="16.44140625" style="43" customWidth="1"/>
    <col min="2" max="2" width="34.77734375" style="76" customWidth="1"/>
    <col min="3" max="6" width="32.44140625" style="43" customWidth="1"/>
    <col min="7" max="7" width="32.21875" style="43" customWidth="1"/>
    <col min="8" max="16384" width="12.21875" style="43"/>
  </cols>
  <sheetData>
    <row r="1" spans="1:14" s="46" customFormat="1" ht="16.95" customHeight="1" x14ac:dyDescent="0.4">
      <c r="A1" s="43"/>
      <c r="B1" s="44" t="s">
        <v>135</v>
      </c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49" customFormat="1" ht="16.95" customHeight="1" x14ac:dyDescent="0.3">
      <c r="A2" s="47"/>
      <c r="B2" s="44" t="s">
        <v>136</v>
      </c>
      <c r="C2" s="4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49" customFormat="1" ht="16.95" customHeight="1" x14ac:dyDescent="0.3">
      <c r="A3" s="47"/>
      <c r="B3" s="50" t="s">
        <v>137</v>
      </c>
      <c r="C3" s="50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s="46" customFormat="1" ht="16.95" customHeight="1" x14ac:dyDescent="0.3">
      <c r="A4" s="43"/>
      <c r="B4" s="51" t="s">
        <v>138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46" customFormat="1" ht="16.95" customHeight="1" x14ac:dyDescent="0.3">
      <c r="A5" s="43"/>
      <c r="B5" s="53"/>
      <c r="C5" s="53" t="s">
        <v>139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s="46" customFormat="1" ht="16.95" customHeight="1" x14ac:dyDescent="0.3">
      <c r="A6" s="43"/>
      <c r="B6" s="54"/>
      <c r="C6" s="54" t="s">
        <v>140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46" customFormat="1" ht="16.95" customHeight="1" x14ac:dyDescent="0.3">
      <c r="A7" s="43"/>
      <c r="B7" s="56"/>
      <c r="C7" s="56" t="s">
        <v>141</v>
      </c>
      <c r="D7" s="55"/>
      <c r="E7" s="57"/>
      <c r="F7" s="55"/>
      <c r="G7" s="55"/>
      <c r="H7" s="55"/>
      <c r="I7" s="55"/>
      <c r="J7" s="55"/>
      <c r="K7" s="55"/>
      <c r="L7" s="55"/>
      <c r="M7" s="55"/>
      <c r="N7" s="55"/>
    </row>
    <row r="8" spans="1:14" s="46" customFormat="1" ht="16.95" customHeight="1" x14ac:dyDescent="0.3">
      <c r="A8" s="43"/>
      <c r="B8" s="52"/>
      <c r="C8" s="52" t="s">
        <v>142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s="46" customFormat="1" ht="16.95" customHeight="1" x14ac:dyDescent="0.3">
      <c r="A9" s="43"/>
      <c r="B9" s="58" t="s">
        <v>143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s="46" customFormat="1" ht="16.95" customHeight="1" x14ac:dyDescent="0.3">
      <c r="A10" s="43"/>
      <c r="B10" s="58"/>
      <c r="C10" s="58" t="s">
        <v>144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s="46" customFormat="1" ht="16.95" customHeight="1" x14ac:dyDescent="0.3">
      <c r="A11" s="43"/>
      <c r="B11" s="58"/>
      <c r="C11" s="58" t="s">
        <v>145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4" s="46" customFormat="1" ht="16.95" customHeight="1" x14ac:dyDescent="0.3">
      <c r="A12" s="43"/>
      <c r="B12" s="58"/>
      <c r="C12" s="58" t="s">
        <v>146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4" s="46" customFormat="1" ht="16.95" customHeight="1" x14ac:dyDescent="0.3">
      <c r="B13" s="60" t="s">
        <v>147</v>
      </c>
      <c r="C13" s="52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s="46" customFormat="1" ht="16.95" customHeight="1" x14ac:dyDescent="0.3">
      <c r="B14" s="52"/>
      <c r="C14" s="51" t="s">
        <v>148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s="46" customFormat="1" ht="16.95" customHeight="1" x14ac:dyDescent="0.3">
      <c r="B15" s="52"/>
      <c r="C15" s="52" t="s">
        <v>149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s="46" customFormat="1" ht="16.95" customHeight="1" x14ac:dyDescent="0.3">
      <c r="B16" s="52"/>
      <c r="C16" s="52" t="s">
        <v>150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s="46" customFormat="1" ht="16.95" customHeight="1" x14ac:dyDescent="0.3">
      <c r="B17" s="61" t="s">
        <v>151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s="46" customFormat="1" ht="16.95" customHeight="1" x14ac:dyDescent="0.3">
      <c r="A18" s="43"/>
      <c r="B18" s="63" t="s">
        <v>152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s="46" customFormat="1" ht="16.95" customHeight="1" x14ac:dyDescent="0.3">
      <c r="B19" s="66"/>
    </row>
    <row r="20" spans="1:14" ht="16.95" customHeight="1" x14ac:dyDescent="0.35">
      <c r="A20" s="43" t="s">
        <v>67</v>
      </c>
      <c r="B20" s="67" t="s">
        <v>133</v>
      </c>
      <c r="C20" s="43" t="s">
        <v>134</v>
      </c>
      <c r="D20" s="67" t="s">
        <v>153</v>
      </c>
      <c r="E20" s="43" t="s">
        <v>154</v>
      </c>
      <c r="F20" s="43" t="s">
        <v>155</v>
      </c>
      <c r="G20" s="68"/>
    </row>
    <row r="21" spans="1:14" ht="16.95" customHeight="1" x14ac:dyDescent="0.3">
      <c r="A21" s="43">
        <v>1959</v>
      </c>
      <c r="B21" s="67">
        <v>2.4540000000000002</v>
      </c>
      <c r="C21" s="69">
        <v>1.4727759</v>
      </c>
      <c r="D21" s="69">
        <v>2.0352000000000001</v>
      </c>
      <c r="E21" s="67">
        <v>0.83611002265388823</v>
      </c>
      <c r="F21" s="67">
        <f>B21+C21-D21-E21</f>
        <v>1.0554658773461116</v>
      </c>
      <c r="G21" s="70"/>
      <c r="I21" s="67"/>
    </row>
    <row r="22" spans="1:14" ht="16.95" customHeight="1" x14ac:dyDescent="0.3">
      <c r="A22" s="43">
        <v>1960</v>
      </c>
      <c r="B22" s="67">
        <v>2.569</v>
      </c>
      <c r="C22" s="69">
        <v>1.4606344999999998</v>
      </c>
      <c r="D22" s="69">
        <v>1.5052000000000001</v>
      </c>
      <c r="E22" s="67">
        <v>0.85595594519152096</v>
      </c>
      <c r="F22" s="67">
        <f t="shared" ref="F22:F75" si="0">B22+C22-D22-E22</f>
        <v>1.6684785548084791</v>
      </c>
      <c r="G22" s="70"/>
      <c r="I22" s="67"/>
    </row>
    <row r="23" spans="1:14" ht="16.95" customHeight="1" x14ac:dyDescent="0.3">
      <c r="A23" s="43">
        <v>1961</v>
      </c>
      <c r="B23" s="67">
        <v>2.58</v>
      </c>
      <c r="C23" s="69">
        <v>1.5302309999999999</v>
      </c>
      <c r="D23" s="69">
        <v>1.6536000000000002</v>
      </c>
      <c r="E23" s="67">
        <v>0.71698959516933225</v>
      </c>
      <c r="F23" s="67">
        <f t="shared" si="0"/>
        <v>1.7396414048306674</v>
      </c>
      <c r="G23" s="70"/>
      <c r="I23" s="67"/>
    </row>
    <row r="24" spans="1:14" ht="16.95" customHeight="1" x14ac:dyDescent="0.3">
      <c r="A24" s="43">
        <v>1962</v>
      </c>
      <c r="B24" s="67">
        <v>2.6859999999999999</v>
      </c>
      <c r="C24" s="69">
        <v>1.5198038</v>
      </c>
      <c r="D24" s="69">
        <v>1.1872000000000003</v>
      </c>
      <c r="E24" s="67">
        <v>0.78074213533798908</v>
      </c>
      <c r="F24" s="67">
        <f t="shared" si="0"/>
        <v>2.2378616646620104</v>
      </c>
      <c r="G24" s="70"/>
      <c r="I24" s="67"/>
    </row>
    <row r="25" spans="1:14" ht="16.95" customHeight="1" x14ac:dyDescent="0.3">
      <c r="A25" s="43">
        <v>1963</v>
      </c>
      <c r="B25" s="67">
        <v>2.8330000000000002</v>
      </c>
      <c r="C25" s="69">
        <v>1.5262845</v>
      </c>
      <c r="D25" s="69">
        <v>1.2083999999999999</v>
      </c>
      <c r="E25" s="67">
        <v>0.96511461163204759</v>
      </c>
      <c r="F25" s="67">
        <f t="shared" si="0"/>
        <v>2.1857698883679526</v>
      </c>
      <c r="G25" s="70"/>
      <c r="I25" s="67"/>
    </row>
    <row r="26" spans="1:14" ht="16.95" customHeight="1" x14ac:dyDescent="0.3">
      <c r="A26" s="43">
        <v>1964</v>
      </c>
      <c r="B26" s="67">
        <v>2.9950000000000001</v>
      </c>
      <c r="C26" s="69">
        <v>1.5173336999999998</v>
      </c>
      <c r="D26" s="69">
        <v>1.0387999999999999</v>
      </c>
      <c r="E26" s="67">
        <v>1.2480930810262685</v>
      </c>
      <c r="F26" s="67">
        <f t="shared" si="0"/>
        <v>2.2254406189737317</v>
      </c>
      <c r="G26" s="70"/>
      <c r="I26" s="67"/>
    </row>
    <row r="27" spans="1:14" ht="16.95" customHeight="1" x14ac:dyDescent="0.3">
      <c r="A27" s="43">
        <v>1965</v>
      </c>
      <c r="B27" s="67">
        <v>3.13</v>
      </c>
      <c r="C27" s="69">
        <v>1.5484721000000001</v>
      </c>
      <c r="D27" s="69">
        <v>2.3320000000000003</v>
      </c>
      <c r="E27" s="67">
        <v>1.4767826733276623</v>
      </c>
      <c r="F27" s="67">
        <f t="shared" si="0"/>
        <v>0.86968942667233784</v>
      </c>
      <c r="G27" s="70"/>
      <c r="I27" s="67"/>
    </row>
    <row r="28" spans="1:14" ht="16.95" customHeight="1" x14ac:dyDescent="0.3">
      <c r="A28" s="43">
        <v>1966</v>
      </c>
      <c r="B28" s="67">
        <v>3.2879999999999998</v>
      </c>
      <c r="C28" s="69">
        <v>1.5508256</v>
      </c>
      <c r="D28" s="69">
        <v>2.3320000000000003</v>
      </c>
      <c r="E28" s="67">
        <v>1.4577068796217332</v>
      </c>
      <c r="F28" s="67">
        <f t="shared" si="0"/>
        <v>1.0491187203782664</v>
      </c>
      <c r="G28" s="70"/>
      <c r="I28" s="67"/>
    </row>
    <row r="29" spans="1:14" ht="16.95" customHeight="1" x14ac:dyDescent="0.3">
      <c r="A29" s="43">
        <v>1967</v>
      </c>
      <c r="B29" s="67">
        <v>3.3929999999999998</v>
      </c>
      <c r="C29" s="69">
        <v>1.5948990000000001</v>
      </c>
      <c r="D29" s="69">
        <v>1.2931999999999999</v>
      </c>
      <c r="E29" s="67">
        <v>1.1726296923875008</v>
      </c>
      <c r="F29" s="67">
        <f t="shared" si="0"/>
        <v>2.5220693076124991</v>
      </c>
      <c r="G29" s="70"/>
      <c r="I29" s="67"/>
    </row>
    <row r="30" spans="1:14" ht="16.95" customHeight="1" x14ac:dyDescent="0.3">
      <c r="A30" s="43">
        <v>1968</v>
      </c>
      <c r="B30" s="67">
        <v>3.5659999999999998</v>
      </c>
      <c r="C30" s="69">
        <v>1.5460563</v>
      </c>
      <c r="D30" s="69">
        <v>2.0988000000000002</v>
      </c>
      <c r="E30" s="67">
        <v>1.1801326843653377</v>
      </c>
      <c r="F30" s="67">
        <f t="shared" si="0"/>
        <v>1.833123615634662</v>
      </c>
      <c r="G30" s="70"/>
      <c r="I30" s="67"/>
    </row>
    <row r="31" spans="1:14" ht="16.95" customHeight="1" x14ac:dyDescent="0.3">
      <c r="A31" s="43">
        <v>1969</v>
      </c>
      <c r="B31" s="67">
        <v>3.78</v>
      </c>
      <c r="C31" s="69">
        <v>1.5427741000000001</v>
      </c>
      <c r="D31" s="69">
        <v>2.7984000000000004</v>
      </c>
      <c r="E31" s="67">
        <v>1.2192349144038224</v>
      </c>
      <c r="F31" s="67">
        <f t="shared" si="0"/>
        <v>1.3051391855961774</v>
      </c>
      <c r="G31" s="70"/>
      <c r="I31" s="67"/>
    </row>
    <row r="32" spans="1:14" ht="16.95" customHeight="1" x14ac:dyDescent="0.3">
      <c r="A32" s="43">
        <v>1970</v>
      </c>
      <c r="B32" s="67">
        <v>4.0529999999999999</v>
      </c>
      <c r="C32" s="69">
        <v>1.5310014000000001</v>
      </c>
      <c r="D32" s="69">
        <v>2.3956</v>
      </c>
      <c r="E32" s="67">
        <v>1.1333101364815348</v>
      </c>
      <c r="F32" s="67">
        <f t="shared" si="0"/>
        <v>2.0550912635184653</v>
      </c>
      <c r="G32" s="70"/>
      <c r="I32" s="67"/>
    </row>
    <row r="33" spans="1:9" ht="16.95" customHeight="1" x14ac:dyDescent="0.3">
      <c r="A33" s="43">
        <v>1971</v>
      </c>
      <c r="B33" s="67">
        <v>4.2080000000000002</v>
      </c>
      <c r="C33" s="69">
        <v>1.4047030999999999</v>
      </c>
      <c r="D33" s="69">
        <v>1.5476000000000001</v>
      </c>
      <c r="E33" s="67">
        <v>1.2660616073779341</v>
      </c>
      <c r="F33" s="67">
        <f t="shared" si="0"/>
        <v>2.7990414926220657</v>
      </c>
      <c r="G33" s="70"/>
      <c r="I33" s="67"/>
    </row>
    <row r="34" spans="1:9" ht="16.95" customHeight="1" x14ac:dyDescent="0.3">
      <c r="A34" s="43">
        <v>1972</v>
      </c>
      <c r="B34" s="67">
        <v>4.3760000000000003</v>
      </c>
      <c r="C34" s="69">
        <v>1.3261335999999999</v>
      </c>
      <c r="D34" s="69">
        <v>3.1164000000000001</v>
      </c>
      <c r="E34" s="67">
        <v>1.5741724886053956</v>
      </c>
      <c r="F34" s="67">
        <f t="shared" si="0"/>
        <v>1.0115611113946041</v>
      </c>
      <c r="G34" s="70"/>
      <c r="I34" s="67"/>
    </row>
    <row r="35" spans="1:9" ht="16.95" customHeight="1" x14ac:dyDescent="0.3">
      <c r="A35" s="43">
        <v>1973</v>
      </c>
      <c r="B35" s="67">
        <v>4.6139999999999999</v>
      </c>
      <c r="C35" s="69">
        <v>1.3175873000000002</v>
      </c>
      <c r="D35" s="69">
        <v>3.0952000000000002</v>
      </c>
      <c r="E35" s="67">
        <v>1.510712262265244</v>
      </c>
      <c r="F35" s="67">
        <f t="shared" si="0"/>
        <v>1.3256750377347561</v>
      </c>
      <c r="G35" s="70"/>
      <c r="I35" s="67"/>
    </row>
    <row r="36" spans="1:9" ht="16.95" customHeight="1" x14ac:dyDescent="0.3">
      <c r="A36" s="43">
        <v>1974</v>
      </c>
      <c r="B36" s="67">
        <v>4.6230000000000002</v>
      </c>
      <c r="C36" s="69">
        <v>1.2897675</v>
      </c>
      <c r="D36" s="69">
        <v>1.4416000000000002</v>
      </c>
      <c r="E36" s="67">
        <v>1.4502398692832472</v>
      </c>
      <c r="F36" s="67">
        <f t="shared" si="0"/>
        <v>3.020927630716753</v>
      </c>
      <c r="G36" s="70"/>
      <c r="I36" s="67"/>
    </row>
    <row r="37" spans="1:9" ht="16.95" customHeight="1" x14ac:dyDescent="0.3">
      <c r="A37" s="43">
        <v>1975</v>
      </c>
      <c r="B37" s="67">
        <v>4.5960000000000001</v>
      </c>
      <c r="C37" s="69">
        <v>1.3024157999999999</v>
      </c>
      <c r="D37" s="69">
        <v>2.6076000000000001</v>
      </c>
      <c r="E37" s="67">
        <v>1.5190166351519601</v>
      </c>
      <c r="F37" s="67">
        <f t="shared" si="0"/>
        <v>1.7717991648480402</v>
      </c>
      <c r="G37" s="70"/>
      <c r="I37" s="67"/>
    </row>
    <row r="38" spans="1:9" ht="16.95" customHeight="1" x14ac:dyDescent="0.3">
      <c r="A38" s="43">
        <v>1976</v>
      </c>
      <c r="B38" s="67">
        <v>4.8639999999999999</v>
      </c>
      <c r="C38" s="69">
        <v>1.3194059</v>
      </c>
      <c r="D38" s="69">
        <v>2.0564</v>
      </c>
      <c r="E38" s="67">
        <v>1.627235097236478</v>
      </c>
      <c r="F38" s="67">
        <f t="shared" si="0"/>
        <v>2.4997708027635221</v>
      </c>
      <c r="G38" s="70"/>
      <c r="I38" s="67"/>
    </row>
    <row r="39" spans="1:9" ht="16.95" customHeight="1" x14ac:dyDescent="0.3">
      <c r="A39" s="43">
        <v>1977</v>
      </c>
      <c r="B39" s="67">
        <v>5.0259999999999998</v>
      </c>
      <c r="C39" s="69">
        <v>1.3512792000000002</v>
      </c>
      <c r="D39" s="69">
        <v>4.0704000000000002</v>
      </c>
      <c r="E39" s="67">
        <v>1.7222708532769773</v>
      </c>
      <c r="F39" s="67">
        <f t="shared" si="0"/>
        <v>0.58460834672302275</v>
      </c>
      <c r="G39" s="70"/>
      <c r="I39" s="67"/>
    </row>
    <row r="40" spans="1:9" ht="16.95" customHeight="1" x14ac:dyDescent="0.3">
      <c r="A40" s="43">
        <v>1978</v>
      </c>
      <c r="B40" s="67">
        <v>5.0869999999999997</v>
      </c>
      <c r="C40" s="69">
        <v>1.2985151000000001</v>
      </c>
      <c r="D40" s="69">
        <v>2.7348000000000003</v>
      </c>
      <c r="E40" s="67">
        <v>1.7034403764465778</v>
      </c>
      <c r="F40" s="67">
        <f t="shared" si="0"/>
        <v>1.947274723553422</v>
      </c>
      <c r="G40" s="70"/>
      <c r="I40" s="67"/>
    </row>
    <row r="41" spans="1:9" ht="16.95" customHeight="1" x14ac:dyDescent="0.3">
      <c r="A41" s="43">
        <v>1979</v>
      </c>
      <c r="B41" s="67">
        <v>5.3689999999999998</v>
      </c>
      <c r="C41" s="69">
        <v>1.2515592999999998</v>
      </c>
      <c r="D41" s="69">
        <v>4.5368000000000004</v>
      </c>
      <c r="E41" s="67">
        <v>1.4766651796178489</v>
      </c>
      <c r="F41" s="67">
        <f t="shared" si="0"/>
        <v>0.60709412038215071</v>
      </c>
      <c r="G41" s="70"/>
      <c r="I41" s="67"/>
    </row>
    <row r="42" spans="1:9" ht="16.95" customHeight="1" x14ac:dyDescent="0.3">
      <c r="A42" s="43">
        <v>1980</v>
      </c>
      <c r="B42" s="67">
        <v>5.3150000000000004</v>
      </c>
      <c r="C42" s="69">
        <v>1.2433824</v>
      </c>
      <c r="D42" s="69">
        <v>3.6464000000000003</v>
      </c>
      <c r="E42" s="67">
        <v>1.8184523701833251</v>
      </c>
      <c r="F42" s="67">
        <f t="shared" si="0"/>
        <v>1.0935300298166748</v>
      </c>
      <c r="G42" s="70"/>
      <c r="I42" s="67"/>
    </row>
    <row r="43" spans="1:9" ht="16.95" customHeight="1" x14ac:dyDescent="0.3">
      <c r="A43" s="43">
        <v>1981</v>
      </c>
      <c r="B43" s="67">
        <v>5.1520000000000001</v>
      </c>
      <c r="C43" s="69">
        <v>1.2520548999999999</v>
      </c>
      <c r="D43" s="69">
        <v>2.4379999999999997</v>
      </c>
      <c r="E43" s="67">
        <v>1.8198421878968714</v>
      </c>
      <c r="F43" s="67">
        <f t="shared" si="0"/>
        <v>2.1462127121031291</v>
      </c>
      <c r="G43" s="70"/>
      <c r="I43" s="67"/>
    </row>
    <row r="44" spans="1:9" ht="16.95" customHeight="1" x14ac:dyDescent="0.3">
      <c r="A44" s="43">
        <v>1982</v>
      </c>
      <c r="B44" s="67">
        <v>5.1130000000000004</v>
      </c>
      <c r="C44" s="69">
        <v>1.2573835999999998</v>
      </c>
      <c r="D44" s="69">
        <v>2.12</v>
      </c>
      <c r="E44" s="67">
        <v>1.8955644714777322</v>
      </c>
      <c r="F44" s="67">
        <f t="shared" si="0"/>
        <v>2.3548191285222679</v>
      </c>
      <c r="G44" s="70"/>
      <c r="I44" s="67"/>
    </row>
    <row r="45" spans="1:9" ht="16.95" customHeight="1" x14ac:dyDescent="0.3">
      <c r="A45" s="43">
        <v>1983</v>
      </c>
      <c r="B45" s="67">
        <v>5.0940000000000003</v>
      </c>
      <c r="C45" s="69">
        <v>1.4321564</v>
      </c>
      <c r="D45" s="69">
        <v>3.8584000000000005</v>
      </c>
      <c r="E45" s="67">
        <v>2.1114585110826765</v>
      </c>
      <c r="F45" s="67">
        <f t="shared" si="0"/>
        <v>0.55629788891732357</v>
      </c>
      <c r="G45" s="70"/>
      <c r="I45" s="67"/>
    </row>
    <row r="46" spans="1:9" ht="16.95" customHeight="1" x14ac:dyDescent="0.3">
      <c r="A46" s="43">
        <v>1984</v>
      </c>
      <c r="B46" s="67">
        <v>5.28</v>
      </c>
      <c r="C46" s="69">
        <v>1.46034</v>
      </c>
      <c r="D46" s="69">
        <v>2.6500000000000004</v>
      </c>
      <c r="E46" s="67">
        <v>1.9916637765813034</v>
      </c>
      <c r="F46" s="67">
        <f t="shared" si="0"/>
        <v>2.0986762234186962</v>
      </c>
      <c r="G46" s="70"/>
      <c r="I46" s="67"/>
    </row>
    <row r="47" spans="1:9" ht="16.95" customHeight="1" x14ac:dyDescent="0.3">
      <c r="A47" s="43">
        <v>1985</v>
      </c>
      <c r="B47" s="67">
        <v>5.4390000000000001</v>
      </c>
      <c r="C47" s="69">
        <v>1.4988355999999998</v>
      </c>
      <c r="D47" s="69">
        <v>3.4767999999999999</v>
      </c>
      <c r="E47" s="67">
        <v>1.9571364110911105</v>
      </c>
      <c r="F47" s="67">
        <f t="shared" si="0"/>
        <v>1.5038991889088893</v>
      </c>
      <c r="G47" s="70"/>
      <c r="I47" s="67"/>
    </row>
    <row r="48" spans="1:9" ht="16.95" customHeight="1" x14ac:dyDescent="0.3">
      <c r="A48" s="43">
        <v>1986</v>
      </c>
      <c r="B48" s="67">
        <v>5.6070000000000002</v>
      </c>
      <c r="C48" s="69">
        <v>1.5291869999999999</v>
      </c>
      <c r="D48" s="69">
        <v>2.1836000000000002</v>
      </c>
      <c r="E48" s="67">
        <v>1.9607898514133801</v>
      </c>
      <c r="F48" s="67">
        <f t="shared" si="0"/>
        <v>2.9917971485866195</v>
      </c>
      <c r="G48" s="70"/>
      <c r="I48" s="67"/>
    </row>
    <row r="49" spans="1:9" ht="16.95" customHeight="1" x14ac:dyDescent="0.3">
      <c r="A49" s="43">
        <v>1987</v>
      </c>
      <c r="B49" s="67">
        <v>5.7519999999999998</v>
      </c>
      <c r="C49" s="69">
        <v>1.5147714999999999</v>
      </c>
      <c r="D49" s="69">
        <v>5.7452000000000005</v>
      </c>
      <c r="E49" s="67">
        <v>1.9695231076106665</v>
      </c>
      <c r="F49" s="67">
        <f t="shared" si="0"/>
        <v>-0.4479516076106671</v>
      </c>
      <c r="G49" s="70"/>
      <c r="I49" s="67"/>
    </row>
    <row r="50" spans="1:9" ht="16.95" customHeight="1" x14ac:dyDescent="0.3">
      <c r="A50" s="43">
        <v>1988</v>
      </c>
      <c r="B50" s="67">
        <v>5.9649999999999999</v>
      </c>
      <c r="C50" s="69">
        <v>1.5141772999999998</v>
      </c>
      <c r="D50" s="69">
        <v>4.748800000000001</v>
      </c>
      <c r="E50" s="67">
        <v>1.8576331022248014</v>
      </c>
      <c r="F50" s="67">
        <f t="shared" si="0"/>
        <v>0.87274419777519752</v>
      </c>
      <c r="G50" s="70"/>
      <c r="I50" s="67"/>
    </row>
    <row r="51" spans="1:9" ht="16.95" customHeight="1" x14ac:dyDescent="0.3">
      <c r="A51" s="43">
        <v>1989</v>
      </c>
      <c r="B51" s="67">
        <v>6.0970000000000004</v>
      </c>
      <c r="C51" s="69">
        <v>1.5312021000000002</v>
      </c>
      <c r="D51" s="69">
        <v>2.8832000000000004</v>
      </c>
      <c r="E51" s="67">
        <v>1.9502327962018524</v>
      </c>
      <c r="F51" s="67">
        <f t="shared" si="0"/>
        <v>2.794769303798148</v>
      </c>
      <c r="G51" s="70"/>
      <c r="I51" s="67"/>
    </row>
    <row r="52" spans="1:9" ht="16.95" customHeight="1" x14ac:dyDescent="0.3">
      <c r="A52" s="43">
        <v>1990</v>
      </c>
      <c r="B52" s="67">
        <v>6.1269999999999998</v>
      </c>
      <c r="C52" s="69">
        <v>1.4442218</v>
      </c>
      <c r="D52" s="69">
        <v>2.4803999999999999</v>
      </c>
      <c r="E52" s="67">
        <v>2.0276876877271737</v>
      </c>
      <c r="F52" s="67">
        <f t="shared" si="0"/>
        <v>3.0631341122728268</v>
      </c>
      <c r="G52" s="70"/>
      <c r="I52" s="67"/>
    </row>
    <row r="53" spans="1:9" ht="16.95" customHeight="1" x14ac:dyDescent="0.3">
      <c r="A53" s="43">
        <v>1991</v>
      </c>
      <c r="B53" s="67">
        <v>6.2169999999999996</v>
      </c>
      <c r="C53" s="69">
        <v>1.6358689</v>
      </c>
      <c r="D53" s="69">
        <v>1.6748000000000001</v>
      </c>
      <c r="E53" s="67">
        <v>2.1506368132622522</v>
      </c>
      <c r="F53" s="67">
        <f t="shared" si="0"/>
        <v>4.0274320867377469</v>
      </c>
      <c r="G53" s="70"/>
      <c r="I53" s="67"/>
    </row>
    <row r="54" spans="1:9" ht="16.95" customHeight="1" x14ac:dyDescent="0.3">
      <c r="A54" s="43">
        <v>1992</v>
      </c>
      <c r="B54" s="67">
        <v>6.1639999999999997</v>
      </c>
      <c r="C54" s="69">
        <v>1.6820379000000001</v>
      </c>
      <c r="D54" s="69">
        <v>1.4204000000000001</v>
      </c>
      <c r="E54" s="67">
        <v>2.4462514844590761</v>
      </c>
      <c r="F54" s="67">
        <f t="shared" si="0"/>
        <v>3.9793864155409238</v>
      </c>
      <c r="G54" s="70"/>
      <c r="I54" s="67"/>
    </row>
    <row r="55" spans="1:9" ht="16.95" customHeight="1" x14ac:dyDescent="0.3">
      <c r="A55" s="43">
        <v>1993</v>
      </c>
      <c r="B55" s="67">
        <v>6.1619999999999999</v>
      </c>
      <c r="C55" s="69">
        <v>1.5457908000000002</v>
      </c>
      <c r="D55" s="69">
        <v>2.5864000000000003</v>
      </c>
      <c r="E55" s="67">
        <v>2.429524902641603</v>
      </c>
      <c r="F55" s="67">
        <f t="shared" si="0"/>
        <v>2.6918658973583964</v>
      </c>
      <c r="G55" s="70"/>
      <c r="I55" s="67"/>
    </row>
    <row r="56" spans="1:9" ht="16.95" customHeight="1" x14ac:dyDescent="0.3">
      <c r="A56" s="43">
        <v>1994</v>
      </c>
      <c r="B56" s="67">
        <v>6.266</v>
      </c>
      <c r="C56" s="69">
        <v>1.5028060999999999</v>
      </c>
      <c r="D56" s="69">
        <v>3.5828000000000002</v>
      </c>
      <c r="E56" s="67">
        <v>2.20323512050502</v>
      </c>
      <c r="F56" s="67">
        <f t="shared" si="0"/>
        <v>1.9827709794949802</v>
      </c>
      <c r="G56" s="70"/>
      <c r="I56" s="67"/>
    </row>
    <row r="57" spans="1:9" ht="16.95" customHeight="1" x14ac:dyDescent="0.3">
      <c r="A57" s="43">
        <v>1995</v>
      </c>
      <c r="B57" s="67">
        <v>6.3979999999999997</v>
      </c>
      <c r="C57" s="69">
        <v>1.4851805999999999</v>
      </c>
      <c r="D57" s="69">
        <v>4.1128</v>
      </c>
      <c r="E57" s="67">
        <v>2.0778643821151381</v>
      </c>
      <c r="F57" s="67">
        <f t="shared" si="0"/>
        <v>1.6925162178848612</v>
      </c>
      <c r="G57" s="70"/>
      <c r="I57" s="67"/>
    </row>
    <row r="58" spans="1:9" ht="16.95" customHeight="1" x14ac:dyDescent="0.3">
      <c r="A58" s="43">
        <v>1996</v>
      </c>
      <c r="B58" s="67">
        <v>6.5419999999999998</v>
      </c>
      <c r="C58" s="69">
        <v>1.4693037</v>
      </c>
      <c r="D58" s="69">
        <v>2.2896000000000001</v>
      </c>
      <c r="E58" s="67">
        <v>2.0623760648290252</v>
      </c>
      <c r="F58" s="67">
        <f t="shared" si="0"/>
        <v>3.6593276351709738</v>
      </c>
      <c r="G58" s="70"/>
      <c r="I58" s="67"/>
    </row>
    <row r="59" spans="1:9" ht="16.95" customHeight="1" x14ac:dyDescent="0.3">
      <c r="A59" s="43">
        <v>1997</v>
      </c>
      <c r="B59" s="67">
        <v>6.6509999999999998</v>
      </c>
      <c r="C59" s="71">
        <v>2.2929204428571426</v>
      </c>
      <c r="D59" s="69">
        <v>4.1764000000000001</v>
      </c>
      <c r="E59" s="67">
        <v>2.1768181301848957</v>
      </c>
      <c r="F59" s="72">
        <f t="shared" si="0"/>
        <v>2.5907023126722457</v>
      </c>
      <c r="G59" s="70"/>
      <c r="I59" s="67"/>
    </row>
    <row r="60" spans="1:9" ht="16.95" customHeight="1" x14ac:dyDescent="0.3">
      <c r="A60" s="43">
        <v>1998</v>
      </c>
      <c r="B60" s="67">
        <v>6.6429999999999998</v>
      </c>
      <c r="C60" s="71">
        <v>1.5902405428571429</v>
      </c>
      <c r="D60" s="69">
        <v>6.0208000000000004</v>
      </c>
      <c r="E60" s="67">
        <v>2.2867436230445484</v>
      </c>
      <c r="F60" s="72">
        <f t="shared" si="0"/>
        <v>-7.4303080187406056E-2</v>
      </c>
      <c r="G60" s="70"/>
      <c r="I60" s="67"/>
    </row>
    <row r="61" spans="1:9" ht="16.95" customHeight="1" x14ac:dyDescent="0.3">
      <c r="A61" s="43">
        <v>1999</v>
      </c>
      <c r="B61" s="67">
        <v>6.61</v>
      </c>
      <c r="C61" s="71">
        <v>1.3385697428571428</v>
      </c>
      <c r="D61" s="69">
        <v>2.8408000000000002</v>
      </c>
      <c r="E61" s="67">
        <v>2.1388617912312684</v>
      </c>
      <c r="F61" s="72">
        <f t="shared" si="0"/>
        <v>2.9689079516258738</v>
      </c>
      <c r="G61" s="70"/>
      <c r="I61" s="67"/>
    </row>
    <row r="62" spans="1:9" ht="16.95" customHeight="1" x14ac:dyDescent="0.3">
      <c r="A62" s="43">
        <v>2000</v>
      </c>
      <c r="B62" s="67">
        <v>6.7649999999999997</v>
      </c>
      <c r="C62" s="71">
        <v>1.2295391428571429</v>
      </c>
      <c r="D62" s="69">
        <v>2.6500000000000004</v>
      </c>
      <c r="E62" s="67">
        <v>2.1174488982634481</v>
      </c>
      <c r="F62" s="72">
        <f t="shared" si="0"/>
        <v>3.2270902445936942</v>
      </c>
      <c r="G62" s="70"/>
      <c r="I62" s="67"/>
    </row>
    <row r="63" spans="1:9" ht="16.95" customHeight="1" x14ac:dyDescent="0.3">
      <c r="A63" s="43">
        <v>2001</v>
      </c>
      <c r="B63" s="67">
        <v>6.9269999999999996</v>
      </c>
      <c r="C63" s="71">
        <v>0.97414824285714285</v>
      </c>
      <c r="D63" s="69">
        <v>3.8160000000000003</v>
      </c>
      <c r="E63" s="67">
        <v>1.9671344509517499</v>
      </c>
      <c r="F63" s="72">
        <f t="shared" si="0"/>
        <v>2.1180137919053927</v>
      </c>
      <c r="G63" s="70"/>
      <c r="I63" s="67"/>
    </row>
    <row r="64" spans="1:9" ht="16.95" customHeight="1" x14ac:dyDescent="0.3">
      <c r="A64" s="43">
        <v>2002</v>
      </c>
      <c r="B64" s="67">
        <v>6.9960000000000004</v>
      </c>
      <c r="C64" s="71">
        <v>1.0519327428571428</v>
      </c>
      <c r="D64" s="69">
        <v>5.0456000000000003</v>
      </c>
      <c r="E64" s="67">
        <v>2.3398914425827999</v>
      </c>
      <c r="F64" s="72">
        <f t="shared" si="0"/>
        <v>0.66244130027434212</v>
      </c>
      <c r="G64" s="70"/>
      <c r="I64" s="67"/>
    </row>
    <row r="65" spans="1:9" ht="16.95" customHeight="1" x14ac:dyDescent="0.3">
      <c r="A65" s="43">
        <v>2003</v>
      </c>
      <c r="B65" s="67">
        <v>7.4160000000000004</v>
      </c>
      <c r="C65" s="71">
        <v>0.89942484285714297</v>
      </c>
      <c r="D65" s="69">
        <v>4.748800000000001</v>
      </c>
      <c r="E65" s="67">
        <v>2.4552489508780497</v>
      </c>
      <c r="F65" s="72">
        <f t="shared" si="0"/>
        <v>1.1113758919790935</v>
      </c>
      <c r="G65" s="70"/>
      <c r="I65" s="67"/>
    </row>
    <row r="66" spans="1:9" ht="16.95" customHeight="1" x14ac:dyDescent="0.3">
      <c r="A66" s="43">
        <v>2004</v>
      </c>
      <c r="B66" s="67">
        <v>7.8070000000000004</v>
      </c>
      <c r="C66" s="71">
        <v>1.030513042857143</v>
      </c>
      <c r="D66" s="69">
        <v>3.4132000000000002</v>
      </c>
      <c r="E66" s="67">
        <v>2.3068736002978616</v>
      </c>
      <c r="F66" s="72">
        <f t="shared" si="0"/>
        <v>3.1174394425592817</v>
      </c>
      <c r="G66" s="70"/>
      <c r="I66" s="67"/>
    </row>
    <row r="67" spans="1:9" ht="16.95" customHeight="1" x14ac:dyDescent="0.3">
      <c r="A67" s="43">
        <v>2005</v>
      </c>
      <c r="B67" s="67">
        <v>8.093</v>
      </c>
      <c r="C67" s="71">
        <v>1.0259646428571429</v>
      </c>
      <c r="D67" s="69">
        <v>5.1516000000000002</v>
      </c>
      <c r="E67" s="67">
        <v>2.3573085827122005</v>
      </c>
      <c r="F67" s="72">
        <f t="shared" si="0"/>
        <v>1.610056060144943</v>
      </c>
      <c r="G67" s="70"/>
      <c r="I67" s="67"/>
    </row>
    <row r="68" spans="1:9" ht="16.95" customHeight="1" x14ac:dyDescent="0.3">
      <c r="A68" s="43">
        <v>2006</v>
      </c>
      <c r="B68" s="67">
        <v>8.3699999999999992</v>
      </c>
      <c r="C68" s="71">
        <v>1.008909742857143</v>
      </c>
      <c r="D68" s="69">
        <v>3.6888000000000001</v>
      </c>
      <c r="E68" s="67">
        <v>2.5056835270185949</v>
      </c>
      <c r="F68" s="72">
        <f t="shared" si="0"/>
        <v>3.1844262158385477</v>
      </c>
      <c r="G68" s="70"/>
      <c r="I68" s="67"/>
    </row>
    <row r="69" spans="1:9" ht="16.95" customHeight="1" x14ac:dyDescent="0.3">
      <c r="A69" s="43">
        <v>2007</v>
      </c>
      <c r="B69" s="67">
        <v>8.5660000000000007</v>
      </c>
      <c r="C69" s="71">
        <v>0.93555544285714287</v>
      </c>
      <c r="D69" s="69">
        <v>4.4307999999999996</v>
      </c>
      <c r="E69" s="67">
        <v>2.5148226133123268</v>
      </c>
      <c r="F69" s="72">
        <f t="shared" si="0"/>
        <v>2.5559328295448163</v>
      </c>
      <c r="G69" s="70"/>
      <c r="I69" s="67"/>
    </row>
    <row r="70" spans="1:9" ht="16.95" customHeight="1" x14ac:dyDescent="0.3">
      <c r="A70" s="43">
        <v>2008</v>
      </c>
      <c r="B70" s="67">
        <v>8.7829999999999995</v>
      </c>
      <c r="C70" s="71">
        <v>0.65886184285714311</v>
      </c>
      <c r="D70" s="69">
        <v>3.7524000000000002</v>
      </c>
      <c r="E70" s="67">
        <v>2.4349006434810585</v>
      </c>
      <c r="F70" s="72">
        <f t="shared" si="0"/>
        <v>3.2545611993760852</v>
      </c>
      <c r="G70" s="70"/>
      <c r="I70" s="67"/>
    </row>
    <row r="71" spans="1:9" ht="16.95" customHeight="1" x14ac:dyDescent="0.3">
      <c r="A71" s="43">
        <v>2009</v>
      </c>
      <c r="B71" s="67">
        <v>8.74</v>
      </c>
      <c r="C71" s="71">
        <v>0.71433474285714305</v>
      </c>
      <c r="D71" s="69">
        <v>3.5828000000000002</v>
      </c>
      <c r="E71" s="67">
        <v>2.5630475543218938</v>
      </c>
      <c r="F71" s="72">
        <f t="shared" si="0"/>
        <v>3.3084871885352496</v>
      </c>
      <c r="G71" s="70"/>
      <c r="I71" s="67"/>
    </row>
    <row r="72" spans="1:9" ht="16.95" customHeight="1" x14ac:dyDescent="0.3">
      <c r="A72" s="43">
        <v>2010</v>
      </c>
      <c r="B72" s="67">
        <v>9.1669999999999998</v>
      </c>
      <c r="C72" s="71">
        <v>0.83350264285714282</v>
      </c>
      <c r="D72" s="69">
        <v>5.1092000000000004</v>
      </c>
      <c r="E72" s="67">
        <v>2.5477717120744083</v>
      </c>
      <c r="F72" s="72">
        <f t="shared" si="0"/>
        <v>2.3435309307827339</v>
      </c>
      <c r="G72" s="70"/>
      <c r="I72" s="67"/>
    </row>
    <row r="73" spans="1:9" ht="16.95" customHeight="1" x14ac:dyDescent="0.3">
      <c r="A73" s="43">
        <v>2011</v>
      </c>
      <c r="B73" s="72">
        <v>9.4572463082753693</v>
      </c>
      <c r="C73" s="71">
        <v>0.88402984285714292</v>
      </c>
      <c r="D73" s="69">
        <v>3.6252</v>
      </c>
      <c r="E73" s="67">
        <v>2.6876671554840592</v>
      </c>
      <c r="F73" s="72">
        <f t="shared" si="0"/>
        <v>4.0284089956484532</v>
      </c>
      <c r="G73" s="70"/>
      <c r="I73" s="67"/>
    </row>
    <row r="74" spans="1:9" ht="16.95" customHeight="1" x14ac:dyDescent="0.3">
      <c r="A74" s="43">
        <v>2012</v>
      </c>
      <c r="B74" s="72">
        <v>9.6684421072545152</v>
      </c>
      <c r="C74" s="71">
        <v>0.93102984285714296</v>
      </c>
      <c r="D74" s="69">
        <v>5.0880000000000001</v>
      </c>
      <c r="E74" s="67">
        <v>2.8484501322312838</v>
      </c>
      <c r="F74" s="72">
        <f t="shared" si="0"/>
        <v>2.6630218178803742</v>
      </c>
      <c r="G74" s="70"/>
    </row>
    <row r="75" spans="1:9" ht="16.95" customHeight="1" x14ac:dyDescent="0.3">
      <c r="A75" s="43">
        <v>2013</v>
      </c>
      <c r="B75" s="72">
        <v>9.8610821708245275</v>
      </c>
      <c r="C75" s="71">
        <v>0.88502984285714292</v>
      </c>
      <c r="D75" s="69">
        <v>5.3635999999999999</v>
      </c>
      <c r="E75" s="67">
        <v>2.8756680357284354</v>
      </c>
      <c r="F75" s="72">
        <f t="shared" si="0"/>
        <v>2.5068439779532357</v>
      </c>
      <c r="G75" s="70"/>
    </row>
    <row r="76" spans="1:9" ht="16.95" customHeight="1" x14ac:dyDescent="0.3">
      <c r="B76" s="73"/>
      <c r="C76" s="74"/>
      <c r="D76" s="74"/>
      <c r="E76" s="74"/>
      <c r="F76" s="74"/>
    </row>
    <row r="77" spans="1:9" ht="16.95" customHeight="1" x14ac:dyDescent="0.3">
      <c r="B77" s="73"/>
      <c r="C77" s="73"/>
      <c r="D77" s="73"/>
      <c r="E77" s="73"/>
      <c r="F77" s="73"/>
      <c r="G77" s="74"/>
      <c r="H77" s="74"/>
    </row>
    <row r="78" spans="1:9" ht="16.95" customHeight="1" x14ac:dyDescent="0.3">
      <c r="A78" s="75"/>
      <c r="B78" s="73"/>
      <c r="C78" s="73"/>
      <c r="D78" s="73"/>
      <c r="E78"/>
      <c r="F78" s="73"/>
      <c r="G78" s="74"/>
      <c r="H78" s="74"/>
    </row>
    <row r="79" spans="1:9" ht="16.95" customHeight="1" x14ac:dyDescent="0.3">
      <c r="A79" s="75"/>
      <c r="B79" s="73"/>
      <c r="C79" s="73"/>
      <c r="D79" s="73"/>
      <c r="E79" s="73"/>
      <c r="F79" s="73"/>
      <c r="G79" s="74"/>
      <c r="H79" s="74"/>
    </row>
    <row r="80" spans="1:9" ht="16.95" customHeight="1" x14ac:dyDescent="0.3">
      <c r="A80" s="75"/>
      <c r="B80" s="73"/>
      <c r="C80" s="73"/>
      <c r="D80" s="73"/>
      <c r="E80" s="73"/>
      <c r="F80" s="73"/>
      <c r="G80" s="74"/>
      <c r="H80" s="74"/>
    </row>
    <row r="81" spans="1:8" ht="16.95" customHeight="1" x14ac:dyDescent="0.3">
      <c r="A81" s="75"/>
      <c r="B81" s="73"/>
      <c r="C81" s="73"/>
      <c r="D81" s="73"/>
      <c r="E81" s="73"/>
      <c r="F81" s="73"/>
      <c r="G81" s="74"/>
      <c r="H81" s="74"/>
    </row>
    <row r="82" spans="1:8" ht="16.95" customHeight="1" x14ac:dyDescent="0.3">
      <c r="B82" s="73"/>
      <c r="C82" s="73"/>
      <c r="D82" s="73"/>
      <c r="E82" s="73"/>
      <c r="F82" s="73"/>
      <c r="G82" s="74"/>
      <c r="H82" s="74"/>
    </row>
    <row r="83" spans="1:8" ht="16.95" customHeight="1" x14ac:dyDescent="0.3">
      <c r="B83" s="73"/>
      <c r="C83" s="73"/>
      <c r="D83" s="73"/>
      <c r="E83" s="73"/>
      <c r="F83" s="73"/>
      <c r="H83" s="74"/>
    </row>
    <row r="84" spans="1:8" ht="16.95" customHeight="1" x14ac:dyDescent="0.3">
      <c r="B84" s="73"/>
      <c r="C84" s="73"/>
      <c r="D84" s="73"/>
      <c r="E84" s="73"/>
      <c r="F84" s="73"/>
      <c r="G84" s="74"/>
      <c r="H84" s="74"/>
    </row>
    <row r="85" spans="1:8" ht="16.95" customHeight="1" x14ac:dyDescent="0.3">
      <c r="E85" s="67"/>
    </row>
    <row r="86" spans="1:8" ht="16.95" customHeight="1" x14ac:dyDescent="0.3">
      <c r="E86" s="67"/>
    </row>
    <row r="87" spans="1:8" ht="16.95" customHeight="1" x14ac:dyDescent="0.3">
      <c r="E87" s="67"/>
    </row>
    <row r="88" spans="1:8" ht="16.95" customHeight="1" x14ac:dyDescent="0.3">
      <c r="E88" s="67"/>
    </row>
    <row r="89" spans="1:8" ht="16.95" customHeight="1" x14ac:dyDescent="0.3">
      <c r="E89" s="67"/>
    </row>
    <row r="90" spans="1:8" ht="16.95" customHeight="1" x14ac:dyDescent="0.3">
      <c r="E90" s="67"/>
    </row>
    <row r="91" spans="1:8" ht="16.95" customHeight="1" x14ac:dyDescent="0.3">
      <c r="E91" s="67"/>
    </row>
    <row r="92" spans="1:8" ht="16.95" customHeight="1" x14ac:dyDescent="0.3">
      <c r="E92" s="67"/>
    </row>
  </sheetData>
  <conditionalFormatting sqref="G21:G75">
    <cfRule type="cellIs" dxfId="0" priority="1" operator="equal">
      <formula>"NaN"</formula>
    </cfRule>
  </conditionalFormatting>
  <hyperlinks>
    <hyperlink ref="B13" r:id="rId1" display="The atmospheric CO2 growth rate (variable uncertainty averaging 0.18 PgC/yr during 1980-2011) is estimated directly from atmospheric CO2 concentration measurements, and provided by the US National Oceanic and Atmospheric Administration Earth System Resear"/>
  </hyperlink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U97"/>
  <sheetViews>
    <sheetView workbookViewId="0">
      <pane xSplit="1" ySplit="20" topLeftCell="B21" activePane="bottomRight" state="frozen"/>
      <selection activeCell="E36" sqref="E36"/>
      <selection pane="topRight" activeCell="E36" sqref="E36"/>
      <selection pane="bottomLeft" activeCell="E36" sqref="E36"/>
      <selection pane="bottomRight" activeCell="E14" sqref="E14"/>
    </sheetView>
  </sheetViews>
  <sheetFormatPr defaultColWidth="12.21875" defaultRowHeight="16.95" customHeight="1" x14ac:dyDescent="0.3"/>
  <cols>
    <col min="1" max="1" width="12.21875" style="43"/>
    <col min="2" max="2" width="13.6640625" style="46" customWidth="1"/>
    <col min="3" max="3" width="30" style="43" customWidth="1"/>
    <col min="4" max="4" width="16.6640625" style="46" customWidth="1"/>
    <col min="5" max="6" width="12.21875" style="46"/>
    <col min="7" max="11" width="12.44140625" style="46" customWidth="1"/>
    <col min="12" max="13" width="19.44140625" style="46" customWidth="1"/>
    <col min="14" max="14" width="12.44140625" style="46" customWidth="1"/>
    <col min="15" max="15" width="19.77734375" style="46" customWidth="1"/>
    <col min="16" max="16384" width="12.21875" style="46"/>
  </cols>
  <sheetData>
    <row r="1" spans="1:16" ht="16.95" customHeight="1" x14ac:dyDescent="0.3">
      <c r="A1" s="46"/>
      <c r="B1" s="111" t="s">
        <v>210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6.95" customHeight="1" x14ac:dyDescent="0.4">
      <c r="A2" s="46"/>
      <c r="B2" s="110" t="s">
        <v>209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6.95" customHeight="1" x14ac:dyDescent="0.3">
      <c r="A3" s="46"/>
      <c r="B3" s="109" t="s">
        <v>208</v>
      </c>
      <c r="C3" s="109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6.95" customHeight="1" x14ac:dyDescent="0.3">
      <c r="A4" s="46"/>
      <c r="B4" s="107" t="s">
        <v>207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6.95" customHeight="1" x14ac:dyDescent="0.3">
      <c r="A5" s="46"/>
      <c r="B5" s="99" t="s">
        <v>206</v>
      </c>
      <c r="C5" s="101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106" customFormat="1" ht="16.95" customHeight="1" x14ac:dyDescent="0.3">
      <c r="B6" s="57" t="s">
        <v>205</v>
      </c>
      <c r="C6" s="104" t="s">
        <v>204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6.95" customHeight="1" x14ac:dyDescent="0.3">
      <c r="A7" s="46"/>
      <c r="B7" s="105" t="s">
        <v>203</v>
      </c>
      <c r="C7" s="104" t="s">
        <v>202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6.95" customHeight="1" x14ac:dyDescent="0.3">
      <c r="A8" s="46"/>
      <c r="B8" s="105"/>
      <c r="C8" s="104" t="s">
        <v>201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6.95" customHeight="1" x14ac:dyDescent="0.3">
      <c r="A9" s="46"/>
      <c r="B9" s="102" t="s">
        <v>200</v>
      </c>
      <c r="C9" s="55" t="s">
        <v>199</v>
      </c>
      <c r="D9" s="55"/>
      <c r="E9" s="55"/>
      <c r="F9" s="55"/>
      <c r="G9" s="55"/>
      <c r="H9" s="55"/>
      <c r="I9" s="55"/>
      <c r="J9" s="99"/>
      <c r="K9" s="55"/>
      <c r="L9" s="55"/>
      <c r="M9" s="55"/>
      <c r="N9" s="55"/>
      <c r="O9" s="55"/>
      <c r="P9" s="55"/>
    </row>
    <row r="10" spans="1:16" ht="16.95" customHeight="1" x14ac:dyDescent="0.3">
      <c r="A10" s="46"/>
      <c r="B10" s="55" t="s">
        <v>184</v>
      </c>
      <c r="C10" s="103" t="s">
        <v>198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16" ht="16.95" customHeight="1" x14ac:dyDescent="0.3">
      <c r="A11" s="46"/>
      <c r="B11" s="102" t="s">
        <v>183</v>
      </c>
      <c r="C11" s="55" t="s">
        <v>197</v>
      </c>
      <c r="D11" s="55"/>
      <c r="E11" s="55"/>
      <c r="F11" s="55"/>
      <c r="G11" s="55"/>
      <c r="H11" s="55"/>
      <c r="I11" s="55"/>
      <c r="J11" s="99"/>
      <c r="K11" s="55"/>
      <c r="L11" s="55"/>
      <c r="M11" s="55"/>
      <c r="N11" s="55"/>
      <c r="O11" s="55"/>
      <c r="P11" s="55"/>
    </row>
    <row r="12" spans="1:16" ht="16.95" customHeight="1" x14ac:dyDescent="0.3">
      <c r="A12" s="46"/>
      <c r="B12" s="102" t="s">
        <v>182</v>
      </c>
      <c r="C12" s="55" t="s">
        <v>196</v>
      </c>
      <c r="D12" s="55"/>
      <c r="E12" s="55"/>
      <c r="F12" s="55"/>
      <c r="G12" s="55"/>
      <c r="H12" s="55"/>
      <c r="I12" s="55"/>
      <c r="J12" s="99"/>
      <c r="K12" s="55"/>
      <c r="L12" s="55"/>
      <c r="M12" s="55"/>
      <c r="N12" s="55"/>
      <c r="O12" s="55"/>
      <c r="P12" s="55"/>
    </row>
    <row r="13" spans="1:16" ht="16.95" customHeight="1" x14ac:dyDescent="0.3">
      <c r="A13" s="46"/>
      <c r="B13" s="102" t="s">
        <v>181</v>
      </c>
      <c r="C13" s="55" t="s">
        <v>195</v>
      </c>
      <c r="D13" s="55"/>
      <c r="E13" s="55"/>
      <c r="F13" s="55"/>
      <c r="G13" s="55"/>
      <c r="H13" s="55"/>
      <c r="I13" s="55"/>
      <c r="J13" s="99"/>
      <c r="K13" s="55"/>
      <c r="L13" s="55"/>
      <c r="M13" s="55"/>
      <c r="N13" s="55"/>
      <c r="O13" s="55"/>
      <c r="P13" s="55"/>
    </row>
    <row r="14" spans="1:16" ht="16.95" customHeight="1" x14ac:dyDescent="0.3">
      <c r="B14" s="98" t="s">
        <v>180</v>
      </c>
      <c r="C14" s="101" t="s">
        <v>194</v>
      </c>
      <c r="D14" s="55"/>
      <c r="E14" s="55"/>
      <c r="F14" s="55"/>
      <c r="G14" s="55"/>
      <c r="H14" s="55"/>
      <c r="I14" s="55"/>
      <c r="J14" s="99"/>
      <c r="K14" s="55"/>
      <c r="L14" s="55"/>
      <c r="M14" s="55"/>
      <c r="N14" s="55"/>
      <c r="O14" s="55"/>
      <c r="P14" s="55"/>
    </row>
    <row r="15" spans="1:16" ht="16.95" customHeight="1" x14ac:dyDescent="0.3">
      <c r="B15" s="98" t="s">
        <v>179</v>
      </c>
      <c r="C15" s="101" t="s">
        <v>193</v>
      </c>
      <c r="D15" s="55"/>
      <c r="E15" s="100"/>
      <c r="F15" s="55"/>
      <c r="G15" s="55"/>
      <c r="H15" s="55"/>
      <c r="I15" s="55"/>
      <c r="J15" s="99"/>
      <c r="K15" s="55"/>
      <c r="L15" s="55"/>
      <c r="M15" s="55"/>
      <c r="N15" s="55"/>
      <c r="O15" s="55"/>
      <c r="P15" s="55"/>
    </row>
    <row r="16" spans="1:16" ht="16.95" customHeight="1" x14ac:dyDescent="0.3">
      <c r="B16" s="98" t="s">
        <v>192</v>
      </c>
      <c r="C16" s="97" t="s">
        <v>191</v>
      </c>
    </row>
    <row r="17" spans="1:21" ht="16.95" customHeight="1" x14ac:dyDescent="0.3">
      <c r="D17" s="43"/>
      <c r="E17" s="43"/>
      <c r="F17" s="43"/>
      <c r="G17" s="43"/>
      <c r="H17" s="43"/>
      <c r="I17" s="43"/>
      <c r="J17" s="43"/>
    </row>
    <row r="18" spans="1:21" ht="16.95" customHeight="1" x14ac:dyDescent="0.3">
      <c r="B18" s="43"/>
      <c r="D18" s="43"/>
      <c r="E18" s="86"/>
      <c r="F18" s="86"/>
      <c r="G18" s="90" t="s">
        <v>190</v>
      </c>
      <c r="H18" s="96"/>
      <c r="I18" s="96"/>
      <c r="J18" s="95"/>
      <c r="K18" s="95"/>
      <c r="L18" s="95"/>
      <c r="M18" s="95"/>
      <c r="N18" s="94"/>
      <c r="O18" s="94"/>
      <c r="P18" s="93" t="s">
        <v>189</v>
      </c>
      <c r="Q18" s="43"/>
      <c r="R18" s="43"/>
      <c r="S18" s="43"/>
      <c r="T18" s="43"/>
      <c r="U18" s="43"/>
    </row>
    <row r="19" spans="1:21" s="43" customFormat="1" ht="16.95" customHeight="1" x14ac:dyDescent="0.3">
      <c r="A19" s="86"/>
      <c r="B19" s="67" t="s">
        <v>188</v>
      </c>
      <c r="C19" s="86"/>
      <c r="D19" s="92" t="s">
        <v>187</v>
      </c>
      <c r="E19" s="91" t="s">
        <v>186</v>
      </c>
      <c r="F19" s="90"/>
      <c r="G19" s="89" t="s">
        <v>185</v>
      </c>
      <c r="H19" s="89" t="s">
        <v>184</v>
      </c>
      <c r="I19" s="89" t="s">
        <v>183</v>
      </c>
      <c r="J19" s="89" t="s">
        <v>182</v>
      </c>
      <c r="K19" s="89" t="s">
        <v>181</v>
      </c>
      <c r="L19" s="89" t="s">
        <v>180</v>
      </c>
      <c r="M19" s="89" t="s">
        <v>179</v>
      </c>
      <c r="N19" s="88" t="s">
        <v>178</v>
      </c>
      <c r="O19" s="87"/>
      <c r="P19" s="87" t="s">
        <v>177</v>
      </c>
    </row>
    <row r="20" spans="1:21" s="43" customFormat="1" ht="16.95" customHeight="1" x14ac:dyDescent="0.3">
      <c r="A20" s="43" t="s">
        <v>67</v>
      </c>
      <c r="B20" s="86" t="s">
        <v>176</v>
      </c>
      <c r="C20" s="86"/>
      <c r="D20" s="81">
        <v>1.4727759</v>
      </c>
      <c r="E20" s="67"/>
      <c r="F20" s="85"/>
      <c r="G20" s="67">
        <v>1.963381492815321</v>
      </c>
      <c r="H20" s="67">
        <v>2.1974765999999999</v>
      </c>
      <c r="I20" s="67">
        <v>0.30162</v>
      </c>
      <c r="J20" s="67">
        <v>3.0936019999999997</v>
      </c>
      <c r="K20" s="67">
        <v>3.0063358739514889</v>
      </c>
      <c r="L20" s="67">
        <v>1.6991282999999999</v>
      </c>
      <c r="M20" s="83">
        <v>3.4877334000000002</v>
      </c>
      <c r="N20" s="67">
        <v>2.2919999999999998</v>
      </c>
      <c r="P20" s="82">
        <f t="shared" ref="P20:P51" si="0">AVERAGE(G20:N20)</f>
        <v>2.2551597083458512</v>
      </c>
    </row>
    <row r="21" spans="1:21" s="43" customFormat="1" ht="16.95" customHeight="1" x14ac:dyDescent="0.3">
      <c r="A21" s="43">
        <v>1959</v>
      </c>
      <c r="B21" s="67">
        <f t="shared" ref="B21:B58" si="1">D20</f>
        <v>1.4727759</v>
      </c>
      <c r="C21" s="81"/>
      <c r="D21" s="81">
        <v>1.4606344999999998</v>
      </c>
      <c r="E21" s="67"/>
      <c r="F21" s="85"/>
      <c r="G21" s="67">
        <v>1.0796118190510451</v>
      </c>
      <c r="H21" s="67">
        <v>2.5380289999999999</v>
      </c>
      <c r="I21" s="67">
        <v>0.81146499999999999</v>
      </c>
      <c r="J21" s="67">
        <v>3.0913399999999998</v>
      </c>
      <c r="K21" s="67">
        <v>2.7979053339873432</v>
      </c>
      <c r="L21" s="67">
        <v>1.8039373599999999</v>
      </c>
      <c r="M21" s="83">
        <v>3.3390401999999999</v>
      </c>
      <c r="N21" s="67">
        <v>1.7330000000000001</v>
      </c>
      <c r="P21" s="82">
        <f t="shared" si="0"/>
        <v>2.1492910891297985</v>
      </c>
    </row>
    <row r="22" spans="1:21" s="43" customFormat="1" ht="16.95" customHeight="1" x14ac:dyDescent="0.3">
      <c r="A22" s="43">
        <v>1960</v>
      </c>
      <c r="B22" s="67">
        <f t="shared" si="1"/>
        <v>1.4606344999999998</v>
      </c>
      <c r="C22" s="81"/>
      <c r="D22" s="81">
        <v>1.5302309999999999</v>
      </c>
      <c r="E22" s="67"/>
      <c r="F22" s="85"/>
      <c r="G22" s="67">
        <v>1.4048865229048961</v>
      </c>
      <c r="H22" s="67">
        <v>1.6604464999999999</v>
      </c>
      <c r="I22" s="67">
        <v>0.31962200000000002</v>
      </c>
      <c r="J22" s="67">
        <v>2.7767210000000002</v>
      </c>
      <c r="K22" s="67">
        <v>1.4392114548663559</v>
      </c>
      <c r="L22" s="67">
        <v>1.3630328</v>
      </c>
      <c r="M22" s="83">
        <v>2.3070056000000001</v>
      </c>
      <c r="N22" s="67">
        <v>1.6930000000000001</v>
      </c>
      <c r="P22" s="82">
        <f t="shared" si="0"/>
        <v>1.6204907347214064</v>
      </c>
    </row>
    <row r="23" spans="1:21" s="43" customFormat="1" ht="16.95" customHeight="1" x14ac:dyDescent="0.3">
      <c r="A23" s="43">
        <v>1961</v>
      </c>
      <c r="B23" s="67">
        <f t="shared" si="1"/>
        <v>1.5302309999999999</v>
      </c>
      <c r="C23" s="81"/>
      <c r="D23" s="81">
        <v>1.5198038</v>
      </c>
      <c r="E23" s="67"/>
      <c r="F23" s="85"/>
      <c r="G23" s="67">
        <v>1.4707688540736368</v>
      </c>
      <c r="H23" s="67">
        <v>1.7305048999999999</v>
      </c>
      <c r="I23" s="67">
        <v>1.2395610000000001</v>
      </c>
      <c r="J23" s="67">
        <v>1.339812</v>
      </c>
      <c r="K23" s="67">
        <v>1.196003937933938</v>
      </c>
      <c r="L23" s="67">
        <v>1.1462444299999999</v>
      </c>
      <c r="M23" s="83">
        <v>2.2867275999999999</v>
      </c>
      <c r="N23" s="67">
        <v>1.8610000000000002</v>
      </c>
      <c r="P23" s="82">
        <f t="shared" si="0"/>
        <v>1.5338278402509471</v>
      </c>
    </row>
    <row r="24" spans="1:21" s="43" customFormat="1" ht="16.95" customHeight="1" x14ac:dyDescent="0.3">
      <c r="A24" s="43">
        <v>1962</v>
      </c>
      <c r="B24" s="67">
        <f t="shared" si="1"/>
        <v>1.5198038</v>
      </c>
      <c r="C24" s="81"/>
      <c r="D24" s="81">
        <v>1.5262845</v>
      </c>
      <c r="E24" s="67"/>
      <c r="F24" s="85"/>
      <c r="G24" s="67">
        <v>0.85467504843315101</v>
      </c>
      <c r="H24" s="67">
        <v>1.4834376</v>
      </c>
      <c r="I24" s="67">
        <v>0.29810000000000003</v>
      </c>
      <c r="J24" s="67">
        <v>1.476062</v>
      </c>
      <c r="K24" s="67">
        <v>1.2374511967961879</v>
      </c>
      <c r="L24" s="67">
        <v>0.84628148000000003</v>
      </c>
      <c r="M24" s="83">
        <v>2.1318712</v>
      </c>
      <c r="N24" s="67">
        <v>1.659</v>
      </c>
      <c r="P24" s="82">
        <f t="shared" si="0"/>
        <v>1.2483598156536673</v>
      </c>
    </row>
    <row r="25" spans="1:21" s="43" customFormat="1" ht="16.95" customHeight="1" x14ac:dyDescent="0.3">
      <c r="A25" s="43">
        <v>1963</v>
      </c>
      <c r="B25" s="67">
        <f t="shared" si="1"/>
        <v>1.5262845</v>
      </c>
      <c r="C25" s="81"/>
      <c r="D25" s="81">
        <v>1.5173336999999998</v>
      </c>
      <c r="E25" s="67"/>
      <c r="F25" s="85"/>
      <c r="G25" s="67">
        <v>1.1836376695153108</v>
      </c>
      <c r="H25" s="67">
        <v>1.8876829000000002</v>
      </c>
      <c r="I25" s="67">
        <v>0.11738999999999988</v>
      </c>
      <c r="J25" s="67">
        <v>1.3052610000000002</v>
      </c>
      <c r="K25" s="67">
        <v>1.374384920517969</v>
      </c>
      <c r="L25" s="67">
        <v>1.0775548699999999</v>
      </c>
      <c r="M25" s="83">
        <v>2.0023818000000002</v>
      </c>
      <c r="N25" s="67">
        <v>1.5760000000000001</v>
      </c>
      <c r="P25" s="82">
        <f t="shared" si="0"/>
        <v>1.3155366450041601</v>
      </c>
    </row>
    <row r="26" spans="1:21" s="43" customFormat="1" ht="16.95" customHeight="1" x14ac:dyDescent="0.3">
      <c r="A26" s="43">
        <v>1964</v>
      </c>
      <c r="B26" s="67">
        <f t="shared" si="1"/>
        <v>1.5173336999999998</v>
      </c>
      <c r="C26" s="81"/>
      <c r="D26" s="81">
        <v>1.5484721000000001</v>
      </c>
      <c r="E26" s="67"/>
      <c r="F26" s="85"/>
      <c r="G26" s="67">
        <v>1.1503646010582147</v>
      </c>
      <c r="H26" s="67">
        <v>1.5163580000000001</v>
      </c>
      <c r="I26" s="67">
        <v>0.12826200000000001</v>
      </c>
      <c r="J26" s="67">
        <v>1.440874</v>
      </c>
      <c r="K26" s="67">
        <v>1.0070457876573859</v>
      </c>
      <c r="L26" s="67">
        <v>0.98731079999999993</v>
      </c>
      <c r="M26" s="83">
        <v>1.938396</v>
      </c>
      <c r="N26" s="67">
        <v>1.69</v>
      </c>
      <c r="P26" s="82">
        <f t="shared" si="0"/>
        <v>1.2323263985894501</v>
      </c>
    </row>
    <row r="27" spans="1:21" s="43" customFormat="1" ht="16.95" customHeight="1" x14ac:dyDescent="0.3">
      <c r="A27" s="43">
        <v>1965</v>
      </c>
      <c r="B27" s="67">
        <f t="shared" si="1"/>
        <v>1.5484721000000001</v>
      </c>
      <c r="C27" s="81"/>
      <c r="D27" s="81">
        <v>1.5508256</v>
      </c>
      <c r="E27" s="67"/>
      <c r="F27" s="85"/>
      <c r="G27" s="67">
        <v>0.9127936315718741</v>
      </c>
      <c r="H27" s="67">
        <v>1.6609995999999998</v>
      </c>
      <c r="I27" s="67">
        <v>0.20418499999999995</v>
      </c>
      <c r="J27" s="67">
        <v>1.2914190000000001</v>
      </c>
      <c r="K27" s="67">
        <v>1.3532940306917811</v>
      </c>
      <c r="L27" s="67">
        <v>0.88529062800000002</v>
      </c>
      <c r="M27" s="83">
        <v>1.7686896000000001</v>
      </c>
      <c r="N27" s="67">
        <v>1.698</v>
      </c>
      <c r="P27" s="82">
        <f t="shared" si="0"/>
        <v>1.2218339362829569</v>
      </c>
    </row>
    <row r="28" spans="1:21" s="43" customFormat="1" ht="16.95" customHeight="1" x14ac:dyDescent="0.3">
      <c r="A28" s="43">
        <v>1966</v>
      </c>
      <c r="B28" s="67">
        <f t="shared" si="1"/>
        <v>1.5508256</v>
      </c>
      <c r="C28" s="81"/>
      <c r="D28" s="81">
        <v>1.5948990000000001</v>
      </c>
      <c r="E28" s="67"/>
      <c r="F28" s="85"/>
      <c r="G28" s="67">
        <v>1.07076320757365</v>
      </c>
      <c r="H28" s="67">
        <v>1.6428852999999999</v>
      </c>
      <c r="I28" s="67">
        <v>0.10499000000000014</v>
      </c>
      <c r="J28" s="67">
        <v>1.455592</v>
      </c>
      <c r="K28" s="67">
        <v>1.572206572759604</v>
      </c>
      <c r="L28" s="67">
        <v>1.108961766</v>
      </c>
      <c r="M28" s="83">
        <v>1.9680667999999999</v>
      </c>
      <c r="N28" s="67">
        <v>1.6890000000000001</v>
      </c>
      <c r="P28" s="82">
        <f t="shared" si="0"/>
        <v>1.3265582057916567</v>
      </c>
    </row>
    <row r="29" spans="1:21" s="43" customFormat="1" ht="16.95" customHeight="1" x14ac:dyDescent="0.3">
      <c r="A29" s="43">
        <v>1967</v>
      </c>
      <c r="B29" s="67">
        <f t="shared" si="1"/>
        <v>1.5948990000000001</v>
      </c>
      <c r="C29" s="81"/>
      <c r="D29" s="81">
        <v>1.5460563</v>
      </c>
      <c r="E29" s="67"/>
      <c r="F29" s="85"/>
      <c r="G29" s="67">
        <v>1.0705838969627219</v>
      </c>
      <c r="H29" s="67">
        <v>1.7462103000000002</v>
      </c>
      <c r="I29" s="67">
        <v>0.34909999999999997</v>
      </c>
      <c r="J29" s="67">
        <v>2.0158299999999998</v>
      </c>
      <c r="K29" s="67">
        <v>1.6533896236548642</v>
      </c>
      <c r="L29" s="67">
        <v>1.0953691999999999</v>
      </c>
      <c r="M29" s="83">
        <v>1.7047582999999999</v>
      </c>
      <c r="N29" s="67">
        <v>1.6099999999999999</v>
      </c>
      <c r="P29" s="82">
        <f t="shared" si="0"/>
        <v>1.4056551650771982</v>
      </c>
    </row>
    <row r="30" spans="1:21" s="43" customFormat="1" ht="16.95" customHeight="1" x14ac:dyDescent="0.3">
      <c r="A30" s="43">
        <v>1968</v>
      </c>
      <c r="B30" s="67">
        <f t="shared" si="1"/>
        <v>1.5460563</v>
      </c>
      <c r="C30" s="81"/>
      <c r="D30" s="81">
        <v>1.5427741000000001</v>
      </c>
      <c r="E30" s="67"/>
      <c r="F30" s="85"/>
      <c r="G30" s="67">
        <v>0.95840492801364197</v>
      </c>
      <c r="H30" s="67">
        <v>1.5896447999999999</v>
      </c>
      <c r="I30" s="67">
        <v>0.31673800000000002</v>
      </c>
      <c r="J30" s="67">
        <v>1.8202510000000001</v>
      </c>
      <c r="K30" s="67">
        <v>1.5505791438871219</v>
      </c>
      <c r="L30" s="67">
        <v>0.98982576</v>
      </c>
      <c r="M30" s="83">
        <v>1.6055538</v>
      </c>
      <c r="N30" s="67">
        <v>1.4950000000000001</v>
      </c>
      <c r="P30" s="82">
        <f t="shared" si="0"/>
        <v>1.2907496789875954</v>
      </c>
    </row>
    <row r="31" spans="1:21" s="43" customFormat="1" ht="16.95" customHeight="1" x14ac:dyDescent="0.3">
      <c r="A31" s="43">
        <v>1969</v>
      </c>
      <c r="B31" s="67">
        <f t="shared" si="1"/>
        <v>1.5427741000000001</v>
      </c>
      <c r="C31" s="81"/>
      <c r="D31" s="81">
        <v>1.5310014000000001</v>
      </c>
      <c r="E31" s="67"/>
      <c r="F31" s="85"/>
      <c r="G31" s="67">
        <v>1.2087097334755721</v>
      </c>
      <c r="H31" s="67">
        <v>1.5854071999999999</v>
      </c>
      <c r="I31" s="67">
        <v>0.12534000000000001</v>
      </c>
      <c r="J31" s="67">
        <v>1.367178</v>
      </c>
      <c r="K31" s="67">
        <v>1.2506418254784202</v>
      </c>
      <c r="L31" s="67">
        <v>0.93193090000000012</v>
      </c>
      <c r="M31" s="83">
        <v>1.5546974</v>
      </c>
      <c r="N31" s="67">
        <v>1.6709999999999998</v>
      </c>
      <c r="P31" s="82">
        <f t="shared" si="0"/>
        <v>1.2118631323692488</v>
      </c>
    </row>
    <row r="32" spans="1:21" s="43" customFormat="1" ht="16.95" customHeight="1" x14ac:dyDescent="0.3">
      <c r="A32" s="43">
        <v>1970</v>
      </c>
      <c r="B32" s="67">
        <f t="shared" si="1"/>
        <v>1.5310014000000001</v>
      </c>
      <c r="C32" s="81"/>
      <c r="D32" s="81">
        <v>1.4047030999999999</v>
      </c>
      <c r="E32" s="67"/>
      <c r="F32" s="85"/>
      <c r="G32" s="67">
        <v>0.93828310420038008</v>
      </c>
      <c r="H32" s="67">
        <v>1.7231644999999998</v>
      </c>
      <c r="I32" s="67">
        <v>-0.12329999999999997</v>
      </c>
      <c r="J32" s="67">
        <v>1.5417700000000001</v>
      </c>
      <c r="K32" s="67">
        <v>1.4228458682111049</v>
      </c>
      <c r="L32" s="67">
        <v>0.99749136999999988</v>
      </c>
      <c r="M32" s="83">
        <v>1.6324957</v>
      </c>
      <c r="N32" s="67">
        <v>1.6539999999999999</v>
      </c>
      <c r="P32" s="82">
        <f t="shared" si="0"/>
        <v>1.2233438178014358</v>
      </c>
    </row>
    <row r="33" spans="1:16" s="43" customFormat="1" ht="16.95" customHeight="1" x14ac:dyDescent="0.3">
      <c r="A33" s="43">
        <v>1971</v>
      </c>
      <c r="B33" s="67">
        <f t="shared" si="1"/>
        <v>1.4047030999999999</v>
      </c>
      <c r="C33" s="81"/>
      <c r="D33" s="81">
        <v>1.3261335999999999</v>
      </c>
      <c r="E33" s="67"/>
      <c r="F33" s="85"/>
      <c r="G33" s="67">
        <v>0.70184668387401494</v>
      </c>
      <c r="H33" s="67">
        <v>1.5630443999999999</v>
      </c>
      <c r="I33" s="67">
        <v>5.6537000000000032E-2</v>
      </c>
      <c r="J33" s="67">
        <v>1.4099759999999999</v>
      </c>
      <c r="K33" s="67">
        <v>1.5852823853677538</v>
      </c>
      <c r="L33" s="67">
        <v>0.88338760000000005</v>
      </c>
      <c r="M33" s="83">
        <v>1.5723446999999999</v>
      </c>
      <c r="N33" s="67">
        <v>1.5669999999999999</v>
      </c>
      <c r="P33" s="82">
        <f t="shared" si="0"/>
        <v>1.1674273461552211</v>
      </c>
    </row>
    <row r="34" spans="1:16" s="43" customFormat="1" ht="16.95" customHeight="1" x14ac:dyDescent="0.3">
      <c r="A34" s="43">
        <v>1972</v>
      </c>
      <c r="B34" s="67">
        <f t="shared" si="1"/>
        <v>1.3261335999999999</v>
      </c>
      <c r="C34" s="81"/>
      <c r="D34" s="81">
        <v>1.3175873000000002</v>
      </c>
      <c r="E34" s="67"/>
      <c r="F34" s="85"/>
      <c r="G34" s="67">
        <v>1.1496069829439002</v>
      </c>
      <c r="H34" s="67">
        <v>1.5629377</v>
      </c>
      <c r="I34" s="67">
        <v>8.722599999999997E-2</v>
      </c>
      <c r="J34" s="67">
        <v>1.742224</v>
      </c>
      <c r="K34" s="67">
        <v>1.591138624339095</v>
      </c>
      <c r="L34" s="67">
        <v>0.99199829999999989</v>
      </c>
      <c r="M34" s="83">
        <v>1.2568163999999999</v>
      </c>
      <c r="N34" s="67">
        <v>1.5760000000000001</v>
      </c>
      <c r="P34" s="82">
        <f t="shared" si="0"/>
        <v>1.2447435009103742</v>
      </c>
    </row>
    <row r="35" spans="1:16" s="43" customFormat="1" ht="16.95" customHeight="1" x14ac:dyDescent="0.3">
      <c r="A35" s="43">
        <v>1973</v>
      </c>
      <c r="B35" s="67">
        <f t="shared" si="1"/>
        <v>1.3175873000000002</v>
      </c>
      <c r="C35" s="81"/>
      <c r="D35" s="81">
        <v>1.2897675</v>
      </c>
      <c r="E35" s="67"/>
      <c r="F35" s="85"/>
      <c r="G35" s="67">
        <v>1.1089382969177701</v>
      </c>
      <c r="H35" s="67">
        <v>1.8754854000000001</v>
      </c>
      <c r="I35" s="67">
        <v>9.4409999999999883E-2</v>
      </c>
      <c r="J35" s="67">
        <v>2.0683200000000004</v>
      </c>
      <c r="K35" s="67">
        <v>2.0990038597231702</v>
      </c>
      <c r="L35" s="67">
        <v>1.341761</v>
      </c>
      <c r="M35" s="83">
        <v>1.652407</v>
      </c>
      <c r="N35" s="67">
        <v>1.6840000000000002</v>
      </c>
      <c r="P35" s="82">
        <f t="shared" si="0"/>
        <v>1.4905406945801176</v>
      </c>
    </row>
    <row r="36" spans="1:16" s="43" customFormat="1" ht="16.95" customHeight="1" x14ac:dyDescent="0.3">
      <c r="A36" s="43">
        <v>1974</v>
      </c>
      <c r="B36" s="67">
        <f t="shared" si="1"/>
        <v>1.2897675</v>
      </c>
      <c r="C36" s="81"/>
      <c r="D36" s="81">
        <v>1.3024157999999999</v>
      </c>
      <c r="E36" s="67"/>
      <c r="F36" s="85"/>
      <c r="G36" s="67">
        <v>0.87237036708277094</v>
      </c>
      <c r="H36" s="67">
        <v>1.5800410999999999</v>
      </c>
      <c r="I36" s="67">
        <v>0.30028999999999995</v>
      </c>
      <c r="J36" s="67">
        <v>0.90562100000000001</v>
      </c>
      <c r="K36" s="67">
        <v>1.6248433323532652</v>
      </c>
      <c r="L36" s="67">
        <v>1.02756574</v>
      </c>
      <c r="M36" s="83">
        <v>1.9722354</v>
      </c>
      <c r="N36" s="67">
        <v>1.6650000000000003</v>
      </c>
      <c r="P36" s="82">
        <f t="shared" si="0"/>
        <v>1.2434958674295047</v>
      </c>
    </row>
    <row r="37" spans="1:16" s="43" customFormat="1" ht="16.95" customHeight="1" x14ac:dyDescent="0.3">
      <c r="A37" s="43">
        <v>1975</v>
      </c>
      <c r="B37" s="67">
        <f t="shared" si="1"/>
        <v>1.3024157999999999</v>
      </c>
      <c r="C37" s="81"/>
      <c r="D37" s="81">
        <v>1.3194059</v>
      </c>
      <c r="E37" s="67"/>
      <c r="F37" s="85"/>
      <c r="G37" s="67">
        <v>1.2139230163010999</v>
      </c>
      <c r="H37" s="67">
        <v>1.8399933000000002</v>
      </c>
      <c r="I37" s="67">
        <v>2.5409999999999933E-2</v>
      </c>
      <c r="J37" s="67">
        <v>0.87990000000000057</v>
      </c>
      <c r="K37" s="67">
        <v>1.86900614298087</v>
      </c>
      <c r="L37" s="67">
        <v>1.0232067999999999</v>
      </c>
      <c r="M37" s="83">
        <v>1.7275593</v>
      </c>
      <c r="N37" s="67">
        <v>1.831</v>
      </c>
      <c r="P37" s="82">
        <f t="shared" si="0"/>
        <v>1.3012498199102462</v>
      </c>
    </row>
    <row r="38" spans="1:16" s="43" customFormat="1" ht="16.95" customHeight="1" x14ac:dyDescent="0.3">
      <c r="A38" s="43">
        <v>1976</v>
      </c>
      <c r="B38" s="67">
        <f t="shared" si="1"/>
        <v>1.3194059</v>
      </c>
      <c r="C38" s="81"/>
      <c r="D38" s="81">
        <v>1.3512792000000002</v>
      </c>
      <c r="E38" s="67"/>
      <c r="F38" s="85"/>
      <c r="G38" s="67">
        <v>1.3717575704279188</v>
      </c>
      <c r="H38" s="67">
        <v>1.4638005000000001</v>
      </c>
      <c r="I38" s="67">
        <v>0.25191829999999998</v>
      </c>
      <c r="J38" s="67">
        <v>1.41344</v>
      </c>
      <c r="K38" s="67">
        <v>1.5241025282433851</v>
      </c>
      <c r="L38" s="67">
        <v>0.67016916999999987</v>
      </c>
      <c r="M38" s="83">
        <v>1.3326960999999999</v>
      </c>
      <c r="N38" s="67">
        <v>1.657</v>
      </c>
      <c r="P38" s="82">
        <f t="shared" si="0"/>
        <v>1.2106105210839129</v>
      </c>
    </row>
    <row r="39" spans="1:16" s="43" customFormat="1" ht="16.95" customHeight="1" x14ac:dyDescent="0.3">
      <c r="A39" s="43">
        <v>1977</v>
      </c>
      <c r="B39" s="67">
        <f t="shared" si="1"/>
        <v>1.3512792000000002</v>
      </c>
      <c r="C39" s="81"/>
      <c r="D39" s="81">
        <v>1.2985151000000001</v>
      </c>
      <c r="E39" s="67"/>
      <c r="F39" s="85"/>
      <c r="G39" s="67">
        <v>1.1812258698592197</v>
      </c>
      <c r="H39" s="67">
        <v>1.8121330000000002</v>
      </c>
      <c r="I39" s="67">
        <v>0.17816999999999972</v>
      </c>
      <c r="J39" s="67">
        <v>1.2336999999999998</v>
      </c>
      <c r="K39" s="67">
        <v>1.740098323579689</v>
      </c>
      <c r="L39" s="67">
        <v>0.99324840000000003</v>
      </c>
      <c r="M39" s="83">
        <v>1.2162061</v>
      </c>
      <c r="N39" s="67">
        <v>1.7510000000000001</v>
      </c>
      <c r="P39" s="82">
        <f t="shared" si="0"/>
        <v>1.2632227116798636</v>
      </c>
    </row>
    <row r="40" spans="1:16" s="43" customFormat="1" ht="16.95" customHeight="1" x14ac:dyDescent="0.3">
      <c r="A40" s="43">
        <v>1978</v>
      </c>
      <c r="B40" s="67">
        <f t="shared" si="1"/>
        <v>1.2985151000000001</v>
      </c>
      <c r="C40" s="81"/>
      <c r="D40" s="81">
        <v>1.2515592999999998</v>
      </c>
      <c r="E40" s="67"/>
      <c r="F40" s="85"/>
      <c r="G40" s="67">
        <v>0.83122633723854011</v>
      </c>
      <c r="H40" s="67">
        <v>1.7889406999999999</v>
      </c>
      <c r="I40" s="67">
        <v>7.0246999999999976E-2</v>
      </c>
      <c r="J40" s="67">
        <v>1.8080070000000001</v>
      </c>
      <c r="K40" s="67">
        <v>1.4096591869080459</v>
      </c>
      <c r="L40" s="67">
        <v>1.0336185069000001</v>
      </c>
      <c r="M40" s="83">
        <v>1.7845637999999999</v>
      </c>
      <c r="N40" s="67">
        <v>1.7759999999999998</v>
      </c>
      <c r="P40" s="82">
        <f t="shared" si="0"/>
        <v>1.3127828163808233</v>
      </c>
    </row>
    <row r="41" spans="1:16" s="43" customFormat="1" ht="16.95" customHeight="1" x14ac:dyDescent="0.3">
      <c r="A41" s="43">
        <v>1979</v>
      </c>
      <c r="B41" s="67">
        <f t="shared" si="1"/>
        <v>1.2515592999999998</v>
      </c>
      <c r="C41" s="81"/>
      <c r="D41" s="81">
        <v>1.2433824</v>
      </c>
      <c r="E41" s="67"/>
      <c r="F41" s="85"/>
      <c r="G41" s="67">
        <v>1.1788535089401111</v>
      </c>
      <c r="H41" s="67">
        <v>1.5573375</v>
      </c>
      <c r="I41" s="67">
        <v>0.29780499999999999</v>
      </c>
      <c r="J41" s="67">
        <v>0.72481700000000004</v>
      </c>
      <c r="K41" s="67">
        <v>1.1209024705264141</v>
      </c>
      <c r="L41" s="67">
        <v>0.79162169999999987</v>
      </c>
      <c r="M41" s="83">
        <v>1.6865478</v>
      </c>
      <c r="N41" s="67">
        <v>1.8900000000000001</v>
      </c>
      <c r="P41" s="82">
        <f t="shared" si="0"/>
        <v>1.1559856224333156</v>
      </c>
    </row>
    <row r="42" spans="1:16" s="43" customFormat="1" ht="16.95" customHeight="1" x14ac:dyDescent="0.3">
      <c r="A42" s="43">
        <v>1980</v>
      </c>
      <c r="B42" s="67">
        <f t="shared" si="1"/>
        <v>1.2433824</v>
      </c>
      <c r="C42" s="81"/>
      <c r="D42" s="81">
        <v>1.2520548999999999</v>
      </c>
      <c r="E42" s="67"/>
      <c r="F42" s="85"/>
      <c r="G42" s="67">
        <v>1.3134702754863301</v>
      </c>
      <c r="H42" s="67">
        <v>2.0362964999999997</v>
      </c>
      <c r="I42" s="67">
        <v>0.12138900000000008</v>
      </c>
      <c r="J42" s="67">
        <v>1.6267406000000002</v>
      </c>
      <c r="K42" s="67">
        <v>1.7408447069913071</v>
      </c>
      <c r="L42" s="67">
        <v>0.72141830070000001</v>
      </c>
      <c r="M42" s="83">
        <v>1.6409400000000001</v>
      </c>
      <c r="N42" s="67">
        <v>1.726</v>
      </c>
      <c r="P42" s="82">
        <f t="shared" si="0"/>
        <v>1.3658874228972047</v>
      </c>
    </row>
    <row r="43" spans="1:16" s="43" customFormat="1" ht="16.95" customHeight="1" x14ac:dyDescent="0.3">
      <c r="A43" s="43">
        <v>1981</v>
      </c>
      <c r="B43" s="67">
        <f t="shared" si="1"/>
        <v>1.2520548999999999</v>
      </c>
      <c r="C43" s="81"/>
      <c r="D43" s="81">
        <v>1.2573835999999998</v>
      </c>
      <c r="E43" s="67"/>
      <c r="F43" s="85"/>
      <c r="G43" s="67">
        <v>1.6394869924793851</v>
      </c>
      <c r="H43" s="67">
        <v>1.7901431000000001</v>
      </c>
      <c r="I43" s="67">
        <v>0.14175299999999996</v>
      </c>
      <c r="J43" s="67">
        <v>1.579653</v>
      </c>
      <c r="K43" s="67">
        <v>1.8456378247793919</v>
      </c>
      <c r="L43" s="67">
        <v>0.95071882200000002</v>
      </c>
      <c r="M43" s="83">
        <v>1.8453953000000001</v>
      </c>
      <c r="N43" s="67">
        <v>1.883</v>
      </c>
      <c r="P43" s="82">
        <f t="shared" si="0"/>
        <v>1.4594735049073471</v>
      </c>
    </row>
    <row r="44" spans="1:16" s="43" customFormat="1" ht="16.95" customHeight="1" x14ac:dyDescent="0.3">
      <c r="A44" s="43">
        <v>1982</v>
      </c>
      <c r="B44" s="67">
        <f t="shared" si="1"/>
        <v>1.2573835999999998</v>
      </c>
      <c r="C44" s="81"/>
      <c r="D44" s="81">
        <v>1.4321564</v>
      </c>
      <c r="E44" s="67"/>
      <c r="F44" s="85"/>
      <c r="G44" s="67">
        <v>1.3626714443715291</v>
      </c>
      <c r="H44" s="67">
        <v>1.7573002</v>
      </c>
      <c r="I44" s="67">
        <v>-7.1560000000000068E-2</v>
      </c>
      <c r="J44" s="67">
        <v>1.4073769999999999</v>
      </c>
      <c r="K44" s="67">
        <v>1.603129536481485</v>
      </c>
      <c r="L44" s="67">
        <v>0.88476629999999989</v>
      </c>
      <c r="M44" s="83">
        <v>1.5502146999999999</v>
      </c>
      <c r="N44" s="67">
        <v>1.9489999999999998</v>
      </c>
      <c r="P44" s="82">
        <f t="shared" si="0"/>
        <v>1.3053623976066266</v>
      </c>
    </row>
    <row r="45" spans="1:16" s="43" customFormat="1" ht="16.95" customHeight="1" x14ac:dyDescent="0.3">
      <c r="A45" s="43">
        <v>1983</v>
      </c>
      <c r="B45" s="67">
        <f t="shared" si="1"/>
        <v>1.4321564</v>
      </c>
      <c r="C45" s="81"/>
      <c r="D45" s="81">
        <v>1.46034</v>
      </c>
      <c r="E45" s="67"/>
      <c r="F45" s="85"/>
      <c r="G45" s="67">
        <v>1.3584501507708697</v>
      </c>
      <c r="H45" s="67">
        <v>2.0170743</v>
      </c>
      <c r="I45" s="67">
        <v>3.9445999999999981E-2</v>
      </c>
      <c r="J45" s="67">
        <v>1.6443100000000002</v>
      </c>
      <c r="K45" s="67">
        <v>1.8327923990262209</v>
      </c>
      <c r="L45" s="67">
        <v>0.98057086000000004</v>
      </c>
      <c r="M45" s="83">
        <v>1.8885052</v>
      </c>
      <c r="N45" s="67">
        <v>1.8859999999999999</v>
      </c>
      <c r="P45" s="82">
        <f t="shared" si="0"/>
        <v>1.4558936137246361</v>
      </c>
    </row>
    <row r="46" spans="1:16" s="43" customFormat="1" ht="16.95" customHeight="1" x14ac:dyDescent="0.3">
      <c r="A46" s="43">
        <v>1984</v>
      </c>
      <c r="B46" s="67">
        <f t="shared" si="1"/>
        <v>1.46034</v>
      </c>
      <c r="C46" s="81"/>
      <c r="D46" s="81">
        <v>1.4988355999999998</v>
      </c>
      <c r="E46" s="67"/>
      <c r="F46" s="85"/>
      <c r="G46" s="67">
        <v>1.63417745940082</v>
      </c>
      <c r="H46" s="67">
        <v>2.1425639999999997</v>
      </c>
      <c r="I46" s="67">
        <v>0.27505000000000002</v>
      </c>
      <c r="J46" s="67">
        <v>1.97227</v>
      </c>
      <c r="K46" s="67">
        <v>1.8650151319415849</v>
      </c>
      <c r="L46" s="67">
        <v>1.02746925</v>
      </c>
      <c r="M46" s="83">
        <v>1.7305276999999999</v>
      </c>
      <c r="N46" s="67">
        <v>2.0439999999999996</v>
      </c>
      <c r="P46" s="82">
        <f t="shared" si="0"/>
        <v>1.5863841926678006</v>
      </c>
    </row>
    <row r="47" spans="1:16" s="43" customFormat="1" ht="16.95" customHeight="1" x14ac:dyDescent="0.3">
      <c r="A47" s="43">
        <v>1985</v>
      </c>
      <c r="B47" s="67">
        <f t="shared" si="1"/>
        <v>1.4988355999999998</v>
      </c>
      <c r="C47" s="81"/>
      <c r="D47" s="81">
        <v>1.5291869999999999</v>
      </c>
      <c r="E47" s="67"/>
      <c r="F47" s="85"/>
      <c r="G47" s="67">
        <v>1.4558517697234901</v>
      </c>
      <c r="H47" s="67">
        <v>1.9608174</v>
      </c>
      <c r="I47" s="67">
        <v>0.22191000000000005</v>
      </c>
      <c r="J47" s="67">
        <v>1.8520499999999998</v>
      </c>
      <c r="K47" s="67">
        <v>1.9612132949000389</v>
      </c>
      <c r="L47" s="67">
        <v>0.87883233999999999</v>
      </c>
      <c r="M47" s="83">
        <v>1.7907276000000001</v>
      </c>
      <c r="N47" s="67">
        <v>1.8459999999999999</v>
      </c>
      <c r="P47" s="82">
        <f t="shared" si="0"/>
        <v>1.4959253005779414</v>
      </c>
    </row>
    <row r="48" spans="1:16" s="43" customFormat="1" ht="16.95" customHeight="1" x14ac:dyDescent="0.3">
      <c r="A48" s="43">
        <v>1986</v>
      </c>
      <c r="B48" s="67">
        <f t="shared" si="1"/>
        <v>1.5291869999999999</v>
      </c>
      <c r="C48" s="81"/>
      <c r="D48" s="81">
        <v>1.5147714999999999</v>
      </c>
      <c r="E48" s="67"/>
      <c r="F48" s="85"/>
      <c r="G48" s="67">
        <v>1.639287829094787</v>
      </c>
      <c r="H48" s="67">
        <v>1.8774922000000001</v>
      </c>
      <c r="I48" s="67">
        <v>0.25319000000000003</v>
      </c>
      <c r="J48" s="67">
        <v>1.5770189999999999</v>
      </c>
      <c r="K48" s="67">
        <v>1.7914429736131061</v>
      </c>
      <c r="L48" s="67">
        <v>0.78891139999999993</v>
      </c>
      <c r="M48" s="83">
        <v>1.6525510999999999</v>
      </c>
      <c r="N48" s="67">
        <v>1.762</v>
      </c>
      <c r="P48" s="82">
        <f t="shared" si="0"/>
        <v>1.4177368128384866</v>
      </c>
    </row>
    <row r="49" spans="1:16" s="43" customFormat="1" ht="16.95" customHeight="1" x14ac:dyDescent="0.3">
      <c r="A49" s="43">
        <v>1987</v>
      </c>
      <c r="B49" s="67">
        <f t="shared" si="1"/>
        <v>1.5147714999999999</v>
      </c>
      <c r="C49" s="81"/>
      <c r="D49" s="81">
        <v>1.5141772999999998</v>
      </c>
      <c r="E49" s="67"/>
      <c r="F49" s="85"/>
      <c r="G49" s="67">
        <v>0.78193454810569984</v>
      </c>
      <c r="H49" s="67">
        <v>1.9503406000000001</v>
      </c>
      <c r="I49" s="67">
        <v>0.1720600000000001</v>
      </c>
      <c r="J49" s="67">
        <v>0.50765199999999999</v>
      </c>
      <c r="K49" s="67">
        <v>1.6088127297546431</v>
      </c>
      <c r="L49" s="67">
        <v>0.84025534999999996</v>
      </c>
      <c r="M49" s="83">
        <v>1.9388806000000001</v>
      </c>
      <c r="N49" s="67">
        <v>2.0939999999999999</v>
      </c>
      <c r="P49" s="82">
        <f t="shared" si="0"/>
        <v>1.2367419784825429</v>
      </c>
    </row>
    <row r="50" spans="1:16" s="43" customFormat="1" ht="16.95" customHeight="1" x14ac:dyDescent="0.3">
      <c r="A50" s="43">
        <v>1988</v>
      </c>
      <c r="B50" s="67">
        <f t="shared" si="1"/>
        <v>1.5141772999999998</v>
      </c>
      <c r="C50" s="81"/>
      <c r="D50" s="81">
        <v>1.5312021000000002</v>
      </c>
      <c r="E50" s="67"/>
      <c r="F50" s="85"/>
      <c r="G50" s="67">
        <v>1.2644447229157501</v>
      </c>
      <c r="H50" s="67">
        <v>2.2068907000000002</v>
      </c>
      <c r="I50" s="67">
        <v>0.1658599999999999</v>
      </c>
      <c r="J50" s="67">
        <v>1.4256799999999998</v>
      </c>
      <c r="K50" s="67">
        <v>1.7837229148925198</v>
      </c>
      <c r="L50" s="67">
        <v>0.9368787999999999</v>
      </c>
      <c r="M50" s="83">
        <v>2.0142514</v>
      </c>
      <c r="N50" s="67">
        <v>2.0709999999999997</v>
      </c>
      <c r="P50" s="82">
        <f t="shared" si="0"/>
        <v>1.4835910672260337</v>
      </c>
    </row>
    <row r="51" spans="1:16" s="43" customFormat="1" ht="16.95" customHeight="1" x14ac:dyDescent="0.3">
      <c r="A51" s="43">
        <v>1989</v>
      </c>
      <c r="B51" s="67">
        <f t="shared" si="1"/>
        <v>1.5312021000000002</v>
      </c>
      <c r="C51" s="81"/>
      <c r="D51" s="81">
        <v>1.4442218</v>
      </c>
      <c r="E51" s="67"/>
      <c r="F51" s="85"/>
      <c r="G51" s="67">
        <v>2.6357303044212834</v>
      </c>
      <c r="H51" s="67">
        <v>1.9582168</v>
      </c>
      <c r="I51" s="67">
        <v>0.10862700000000003</v>
      </c>
      <c r="J51" s="67">
        <v>1.444807</v>
      </c>
      <c r="K51" s="67">
        <v>2.2151074869602261</v>
      </c>
      <c r="L51" s="67">
        <v>1.08059623</v>
      </c>
      <c r="M51" s="83">
        <v>1.7621766999999999</v>
      </c>
      <c r="N51" s="67">
        <v>2.0939999999999999</v>
      </c>
      <c r="P51" s="82">
        <f t="shared" si="0"/>
        <v>1.6624076901726885</v>
      </c>
    </row>
    <row r="52" spans="1:16" s="43" customFormat="1" ht="16.95" customHeight="1" x14ac:dyDescent="0.3">
      <c r="A52" s="43">
        <v>1990</v>
      </c>
      <c r="B52" s="67">
        <f t="shared" si="1"/>
        <v>1.4442218</v>
      </c>
      <c r="C52" s="81"/>
      <c r="D52" s="81">
        <v>1.6358689</v>
      </c>
      <c r="E52" s="67"/>
      <c r="F52" s="85"/>
      <c r="G52" s="67">
        <v>2.4177091498558019</v>
      </c>
      <c r="H52" s="67">
        <v>1.8496144999999999</v>
      </c>
      <c r="I52" s="67">
        <v>1.7000000000000126E-2</v>
      </c>
      <c r="J52" s="67">
        <v>2.1530640000000001</v>
      </c>
      <c r="K52" s="67">
        <v>2.8529767803956099</v>
      </c>
      <c r="L52" s="67">
        <v>1.07313064</v>
      </c>
      <c r="M52" s="83">
        <v>2.4214175</v>
      </c>
      <c r="N52" s="67">
        <v>2.1350000000000002</v>
      </c>
      <c r="P52" s="82">
        <f t="shared" ref="P52:P74" si="2">AVERAGE(G52:N52)</f>
        <v>1.8649890712814265</v>
      </c>
    </row>
    <row r="53" spans="1:16" s="43" customFormat="1" ht="16.95" customHeight="1" x14ac:dyDescent="0.3">
      <c r="A53" s="43">
        <v>1991</v>
      </c>
      <c r="B53" s="67">
        <f t="shared" si="1"/>
        <v>1.6358689</v>
      </c>
      <c r="C53" s="81"/>
      <c r="D53" s="81">
        <v>1.6820379000000001</v>
      </c>
      <c r="E53" s="67"/>
      <c r="F53" s="85"/>
      <c r="G53" s="67">
        <v>1.951613581911364</v>
      </c>
      <c r="H53" s="67">
        <v>2.0127113000000003</v>
      </c>
      <c r="I53" s="67">
        <v>-0.20143999999999984</v>
      </c>
      <c r="J53" s="67">
        <v>2.0891500000000001</v>
      </c>
      <c r="K53" s="67">
        <v>3.1004134702235455</v>
      </c>
      <c r="L53" s="67">
        <v>1.06510996</v>
      </c>
      <c r="M53" s="83">
        <v>2.3492991000000001</v>
      </c>
      <c r="N53" s="67">
        <v>2.282</v>
      </c>
      <c r="P53" s="82">
        <f t="shared" si="2"/>
        <v>1.8311071765168636</v>
      </c>
    </row>
    <row r="54" spans="1:16" s="43" customFormat="1" ht="16.95" customHeight="1" x14ac:dyDescent="0.3">
      <c r="A54" s="43">
        <v>1992</v>
      </c>
      <c r="B54" s="67">
        <f t="shared" si="1"/>
        <v>1.6820379000000001</v>
      </c>
      <c r="C54" s="81"/>
      <c r="D54" s="81">
        <v>1.5457908000000002</v>
      </c>
      <c r="E54" s="67"/>
      <c r="F54" s="85"/>
      <c r="G54" s="67">
        <v>2.7228139069639297</v>
      </c>
      <c r="H54" s="67">
        <v>2.0550614999999999</v>
      </c>
      <c r="I54" s="67">
        <v>0.23648000000000002</v>
      </c>
      <c r="J54" s="67">
        <v>2.9873099999999999</v>
      </c>
      <c r="K54" s="67">
        <v>3.2307597954754663</v>
      </c>
      <c r="L54" s="67">
        <v>1.177501779</v>
      </c>
      <c r="M54" s="83">
        <v>2.0616945000000002</v>
      </c>
      <c r="N54" s="67">
        <v>2.2330000000000001</v>
      </c>
      <c r="P54" s="82">
        <f t="shared" si="2"/>
        <v>2.0880776851799245</v>
      </c>
    </row>
    <row r="55" spans="1:16" s="43" customFormat="1" ht="16.95" customHeight="1" x14ac:dyDescent="0.3">
      <c r="A55" s="43">
        <v>1993</v>
      </c>
      <c r="B55" s="67">
        <f t="shared" si="1"/>
        <v>1.5457908000000002</v>
      </c>
      <c r="C55" s="81"/>
      <c r="D55" s="81">
        <v>1.5028060999999999</v>
      </c>
      <c r="E55" s="67"/>
      <c r="F55" s="85"/>
      <c r="G55" s="67">
        <v>1.8911351055944661</v>
      </c>
      <c r="H55" s="67">
        <v>1.7008114999999999</v>
      </c>
      <c r="I55" s="67">
        <v>0.20061299999999999</v>
      </c>
      <c r="J55" s="67">
        <v>1.836689</v>
      </c>
      <c r="K55" s="67">
        <v>2.9842231899612499</v>
      </c>
      <c r="L55" s="67">
        <v>0.65909021000000001</v>
      </c>
      <c r="M55" s="83">
        <v>2.6492403000000002</v>
      </c>
      <c r="N55" s="67">
        <v>2.2210000000000001</v>
      </c>
      <c r="P55" s="82">
        <f t="shared" si="2"/>
        <v>1.7678502881944647</v>
      </c>
    </row>
    <row r="56" spans="1:16" s="43" customFormat="1" ht="16.95" customHeight="1" x14ac:dyDescent="0.3">
      <c r="A56" s="43">
        <v>1994</v>
      </c>
      <c r="B56" s="67">
        <f t="shared" si="1"/>
        <v>1.5028060999999999</v>
      </c>
      <c r="C56" s="81"/>
      <c r="D56" s="81">
        <v>1.4851805999999999</v>
      </c>
      <c r="E56" s="67"/>
      <c r="F56" s="85"/>
      <c r="G56" s="67">
        <v>2.202831242553096</v>
      </c>
      <c r="H56" s="67">
        <v>1.8504168999999999</v>
      </c>
      <c r="I56" s="67">
        <v>8.2100000000000506E-3</v>
      </c>
      <c r="J56" s="67">
        <v>2.2925439999999999</v>
      </c>
      <c r="K56" s="67">
        <v>3.020301304588922</v>
      </c>
      <c r="L56" s="67">
        <v>0.86148880000000005</v>
      </c>
      <c r="M56" s="83">
        <v>2.1971503999999999</v>
      </c>
      <c r="N56" s="67">
        <v>2.129</v>
      </c>
      <c r="P56" s="82">
        <f t="shared" si="2"/>
        <v>1.8202428308927523</v>
      </c>
    </row>
    <row r="57" spans="1:16" s="43" customFormat="1" ht="16.95" customHeight="1" x14ac:dyDescent="0.3">
      <c r="A57" s="43">
        <v>1995</v>
      </c>
      <c r="B57" s="67">
        <f t="shared" si="1"/>
        <v>1.4851805999999999</v>
      </c>
      <c r="C57" s="81"/>
      <c r="D57" s="81">
        <v>1.4693037</v>
      </c>
      <c r="E57" s="67"/>
      <c r="F57" s="85"/>
      <c r="G57" s="67">
        <v>2.2451232615523713</v>
      </c>
      <c r="H57" s="67">
        <v>2.1490467999999998</v>
      </c>
      <c r="I57" s="67">
        <v>5.0850000000000062E-2</v>
      </c>
      <c r="J57" s="67">
        <v>2.5302090000000002</v>
      </c>
      <c r="K57" s="67">
        <v>3.2692604374390077</v>
      </c>
      <c r="L57" s="67">
        <v>1.1807862199999999</v>
      </c>
      <c r="M57" s="83">
        <v>2.3260727000000001</v>
      </c>
      <c r="N57" s="67">
        <v>2.3210000000000002</v>
      </c>
      <c r="P57" s="82">
        <f t="shared" si="2"/>
        <v>2.0090435523739227</v>
      </c>
    </row>
    <row r="58" spans="1:16" s="43" customFormat="1" ht="16.95" customHeight="1" x14ac:dyDescent="0.3">
      <c r="A58" s="43">
        <v>1996</v>
      </c>
      <c r="B58" s="67">
        <f t="shared" si="1"/>
        <v>1.4693037</v>
      </c>
      <c r="C58" s="81"/>
      <c r="D58" s="81">
        <v>1.4470632999999997</v>
      </c>
      <c r="E58" s="82">
        <v>1.278</v>
      </c>
      <c r="F58" s="84"/>
      <c r="G58" s="67">
        <v>2.5328766266985809</v>
      </c>
      <c r="H58" s="67">
        <v>2.0196725999999998</v>
      </c>
      <c r="I58" s="67">
        <v>-6.2570000000000014E-2</v>
      </c>
      <c r="J58" s="67">
        <v>2.375035</v>
      </c>
      <c r="K58" s="67">
        <v>3.4482283348753411</v>
      </c>
      <c r="L58" s="67">
        <v>1.1774278799999998</v>
      </c>
      <c r="M58" s="83">
        <v>2.1136898</v>
      </c>
      <c r="N58" s="67">
        <v>2.282</v>
      </c>
      <c r="P58" s="82">
        <f t="shared" si="2"/>
        <v>1.9857950301967402</v>
      </c>
    </row>
    <row r="59" spans="1:16" s="43" customFormat="1" ht="16.95" customHeight="1" x14ac:dyDescent="0.3">
      <c r="A59" s="43">
        <v>1997</v>
      </c>
      <c r="B59" s="72">
        <f t="shared" ref="B59:B72" si="3">E58-AVERAGE($E$58:$E$71)+D58</f>
        <v>2.2929204428571426</v>
      </c>
      <c r="C59" s="81"/>
      <c r="D59" s="81">
        <v>1.4343834</v>
      </c>
      <c r="E59" s="82">
        <v>0.58799999999999997</v>
      </c>
      <c r="F59" s="84"/>
      <c r="G59" s="67">
        <v>2.0058200036829277</v>
      </c>
      <c r="H59" s="67">
        <v>1.5270291</v>
      </c>
      <c r="I59" s="67">
        <v>0.25356260000000003</v>
      </c>
      <c r="J59" s="67">
        <v>1.92258</v>
      </c>
      <c r="K59" s="67">
        <v>3.4186800127359809</v>
      </c>
      <c r="L59" s="67">
        <v>0.77158389000000005</v>
      </c>
      <c r="M59" s="83">
        <v>2.1776434</v>
      </c>
      <c r="N59" s="67">
        <v>2.1280000000000001</v>
      </c>
      <c r="P59" s="82">
        <f t="shared" si="2"/>
        <v>1.7756123758023636</v>
      </c>
    </row>
    <row r="60" spans="1:16" s="43" customFormat="1" ht="16.95" customHeight="1" x14ac:dyDescent="0.3">
      <c r="A60" s="43">
        <v>1998</v>
      </c>
      <c r="B60" s="72">
        <f t="shared" si="3"/>
        <v>1.5902405428571429</v>
      </c>
      <c r="C60" s="81"/>
      <c r="D60" s="81">
        <v>1.3967125999999999</v>
      </c>
      <c r="E60" s="82">
        <v>0.374</v>
      </c>
      <c r="F60" s="84"/>
      <c r="G60" s="67">
        <v>1.243962771037689</v>
      </c>
      <c r="H60" s="67">
        <v>2.0645118999999998</v>
      </c>
      <c r="I60" s="67">
        <v>-1.2110000000000287E-2</v>
      </c>
      <c r="J60" s="67">
        <v>2.1615320000000002</v>
      </c>
      <c r="K60" s="67">
        <v>3.449138522140331</v>
      </c>
      <c r="L60" s="67">
        <v>0.95532189999999972</v>
      </c>
      <c r="M60" s="83">
        <v>2.5978471999999999</v>
      </c>
      <c r="N60" s="67">
        <v>2.3939999999999997</v>
      </c>
      <c r="P60" s="82">
        <f t="shared" si="2"/>
        <v>1.8567755366472525</v>
      </c>
    </row>
    <row r="61" spans="1:16" s="43" customFormat="1" ht="16.95" customHeight="1" x14ac:dyDescent="0.3">
      <c r="A61" s="43">
        <v>1999</v>
      </c>
      <c r="B61" s="72">
        <f t="shared" si="3"/>
        <v>1.3385697428571428</v>
      </c>
      <c r="C61" s="81"/>
      <c r="D61" s="81">
        <v>1.4116820000000001</v>
      </c>
      <c r="E61" s="82">
        <v>0.25</v>
      </c>
      <c r="F61" s="84"/>
      <c r="G61" s="67">
        <v>1.0168310386680699</v>
      </c>
      <c r="H61" s="67">
        <v>1.9890089</v>
      </c>
      <c r="I61" s="67">
        <v>3.180000000000005E-2</v>
      </c>
      <c r="J61" s="67">
        <v>2.6345040000000002</v>
      </c>
      <c r="K61" s="67">
        <v>3.4453771088033389</v>
      </c>
      <c r="L61" s="67">
        <v>0.99943779999999993</v>
      </c>
      <c r="M61" s="83">
        <v>2.3811781000000001</v>
      </c>
      <c r="N61" s="67">
        <v>1.8930000000000002</v>
      </c>
      <c r="P61" s="82">
        <f t="shared" si="2"/>
        <v>1.7988921184339262</v>
      </c>
    </row>
    <row r="62" spans="1:16" s="43" customFormat="1" ht="16.95" customHeight="1" x14ac:dyDescent="0.3">
      <c r="A62" s="43">
        <v>2000</v>
      </c>
      <c r="B62" s="72">
        <f t="shared" si="3"/>
        <v>1.2295391428571429</v>
      </c>
      <c r="C62" s="81"/>
      <c r="D62" s="81">
        <v>1.2282910999999999</v>
      </c>
      <c r="E62" s="82">
        <v>0.17799999999999999</v>
      </c>
      <c r="F62" s="84"/>
      <c r="G62" s="67">
        <v>0.79470900846080994</v>
      </c>
      <c r="H62" s="67">
        <v>1.4572489000000002</v>
      </c>
      <c r="I62" s="67">
        <v>0.34199100000000004</v>
      </c>
      <c r="J62" s="67">
        <v>1.7607080000000002</v>
      </c>
      <c r="K62" s="67">
        <v>1.9529974816528402</v>
      </c>
      <c r="L62" s="67">
        <v>0.54117848000000002</v>
      </c>
      <c r="M62" s="83">
        <v>1.6172531999999999</v>
      </c>
      <c r="N62" s="67">
        <v>1.522</v>
      </c>
      <c r="P62" s="82">
        <f t="shared" si="2"/>
        <v>1.2485107587642064</v>
      </c>
    </row>
    <row r="63" spans="1:16" s="43" customFormat="1" ht="16.95" customHeight="1" x14ac:dyDescent="0.3">
      <c r="A63" s="43">
        <v>2001</v>
      </c>
      <c r="B63" s="72">
        <f t="shared" si="3"/>
        <v>0.97414824285714285</v>
      </c>
      <c r="C63" s="81"/>
      <c r="D63" s="81">
        <v>1.0590755999999999</v>
      </c>
      <c r="E63" s="82">
        <v>0.42499999999999999</v>
      </c>
      <c r="F63" s="84"/>
      <c r="G63" s="67">
        <v>0.744149414200165</v>
      </c>
      <c r="H63" s="67">
        <v>1.5738438000000001</v>
      </c>
      <c r="I63" s="67">
        <v>-6.6215999999999983E-2</v>
      </c>
      <c r="J63" s="67">
        <v>5.7898999999999978E-2</v>
      </c>
      <c r="K63" s="67">
        <v>1.1930707813509471</v>
      </c>
      <c r="L63" s="67">
        <v>3.154382E-2</v>
      </c>
      <c r="M63" s="83">
        <v>1.4165220999999999</v>
      </c>
      <c r="N63" s="67">
        <v>1.762</v>
      </c>
      <c r="P63" s="82">
        <f t="shared" si="2"/>
        <v>0.83910161444388898</v>
      </c>
    </row>
    <row r="64" spans="1:16" s="43" customFormat="1" ht="16.95" customHeight="1" x14ac:dyDescent="0.3">
      <c r="A64" s="43">
        <v>2002</v>
      </c>
      <c r="B64" s="72">
        <f t="shared" si="3"/>
        <v>1.0519327428571428</v>
      </c>
      <c r="C64" s="81"/>
      <c r="D64" s="81">
        <v>1.0315677000000001</v>
      </c>
      <c r="E64" s="82">
        <v>0.3</v>
      </c>
      <c r="F64" s="84"/>
      <c r="G64" s="67">
        <v>0.72988148659212015</v>
      </c>
      <c r="H64" s="67">
        <v>1.5099579000000001</v>
      </c>
      <c r="I64" s="67">
        <v>6.6150000000000153E-2</v>
      </c>
      <c r="J64" s="67">
        <v>0.88780999999999999</v>
      </c>
      <c r="K64" s="67">
        <v>1.4953414903208031</v>
      </c>
      <c r="L64" s="67">
        <v>0.67859519999999995</v>
      </c>
      <c r="M64" s="83">
        <v>1.5472022000000001</v>
      </c>
      <c r="N64" s="67">
        <v>1.9839999999999998</v>
      </c>
      <c r="P64" s="82">
        <f t="shared" si="2"/>
        <v>1.1123672846141155</v>
      </c>
    </row>
    <row r="65" spans="1:21" s="43" customFormat="1" ht="16.95" customHeight="1" x14ac:dyDescent="0.3">
      <c r="A65" s="43">
        <v>2003</v>
      </c>
      <c r="B65" s="72">
        <f t="shared" si="3"/>
        <v>0.89942484285714297</v>
      </c>
      <c r="C65" s="81"/>
      <c r="D65" s="81">
        <v>1.0046558999999999</v>
      </c>
      <c r="E65" s="82">
        <v>0.45800000000000002</v>
      </c>
      <c r="F65" s="84"/>
      <c r="G65" s="67">
        <v>0.80039862399403994</v>
      </c>
      <c r="H65" s="67">
        <v>1.7160886999999998</v>
      </c>
      <c r="I65" s="67">
        <v>6.0579999999999856E-2</v>
      </c>
      <c r="J65" s="67">
        <v>1.6716299999999999</v>
      </c>
      <c r="K65" s="67">
        <v>1.9822890429431801</v>
      </c>
      <c r="L65" s="67">
        <v>0.95368401000000003</v>
      </c>
      <c r="M65" s="83">
        <v>1.7203394999999999</v>
      </c>
      <c r="N65" s="67">
        <v>1.641</v>
      </c>
      <c r="P65" s="82">
        <f t="shared" si="2"/>
        <v>1.3182512346171524</v>
      </c>
    </row>
    <row r="66" spans="1:21" s="43" customFormat="1" ht="16.95" customHeight="1" x14ac:dyDescent="0.3">
      <c r="A66" s="43">
        <v>2004</v>
      </c>
      <c r="B66" s="72">
        <f t="shared" si="3"/>
        <v>1.030513042857143</v>
      </c>
      <c r="C66" s="81"/>
      <c r="D66" s="81">
        <v>0.99110750000000003</v>
      </c>
      <c r="E66" s="82">
        <v>0.46700000000000003</v>
      </c>
      <c r="F66" s="84"/>
      <c r="G66" s="67">
        <v>0.83174999431551</v>
      </c>
      <c r="H66" s="67">
        <v>1.3873915000000001</v>
      </c>
      <c r="I66" s="67">
        <v>4.6679999999999833E-2</v>
      </c>
      <c r="J66" s="67">
        <v>1.3345089999999999</v>
      </c>
      <c r="K66" s="67">
        <v>1.44702240407997</v>
      </c>
      <c r="L66" s="67">
        <v>0.45343893000000002</v>
      </c>
      <c r="M66" s="83">
        <v>1.2647254999999999</v>
      </c>
      <c r="N66" s="67">
        <v>1.5070000000000001</v>
      </c>
      <c r="P66" s="82">
        <f t="shared" si="2"/>
        <v>1.034064666049435</v>
      </c>
    </row>
    <row r="67" spans="1:21" s="43" customFormat="1" ht="16.95" customHeight="1" x14ac:dyDescent="0.3">
      <c r="A67" s="43">
        <v>2005</v>
      </c>
      <c r="B67" s="72">
        <f t="shared" si="3"/>
        <v>1.0259646428571429</v>
      </c>
      <c r="C67" s="81"/>
      <c r="D67" s="81">
        <v>0.99205259999999995</v>
      </c>
      <c r="E67" s="82">
        <v>0.44900000000000001</v>
      </c>
      <c r="F67" s="84"/>
      <c r="G67" s="67">
        <v>0.40187777567029004</v>
      </c>
      <c r="H67" s="67">
        <v>1.8061659999999999</v>
      </c>
      <c r="I67" s="67">
        <v>5.6999999999973738E-4</v>
      </c>
      <c r="J67" s="67">
        <v>0.42849999999999988</v>
      </c>
      <c r="K67" s="67">
        <v>1.2548731499759498</v>
      </c>
      <c r="L67" s="67">
        <v>0.48060674999999997</v>
      </c>
      <c r="M67" s="83">
        <v>1.6933811999999999</v>
      </c>
      <c r="N67" s="67">
        <v>1.7149999999999999</v>
      </c>
      <c r="P67" s="82">
        <f t="shared" si="2"/>
        <v>0.97262185945577984</v>
      </c>
    </row>
    <row r="68" spans="1:21" s="43" customFormat="1" ht="16.95" customHeight="1" x14ac:dyDescent="0.3">
      <c r="A68" s="43">
        <v>2006</v>
      </c>
      <c r="B68" s="72">
        <f t="shared" si="3"/>
        <v>1.008909742857143</v>
      </c>
      <c r="C68" s="81"/>
      <c r="D68" s="81">
        <v>0.93969829999999999</v>
      </c>
      <c r="E68" s="82">
        <v>0.42799999999999999</v>
      </c>
      <c r="F68" s="84"/>
      <c r="G68" s="67">
        <v>-3.3984235078369895E-2</v>
      </c>
      <c r="H68" s="67">
        <v>1.6585627000000001</v>
      </c>
      <c r="I68" s="67">
        <v>-0.12717000000000001</v>
      </c>
      <c r="J68" s="67">
        <v>0.51681100000000002</v>
      </c>
      <c r="K68" s="67">
        <v>1.007430488717038</v>
      </c>
      <c r="L68" s="67">
        <v>0.49116755000000001</v>
      </c>
      <c r="M68" s="83">
        <v>1.2318206</v>
      </c>
      <c r="N68" s="67">
        <v>1.778</v>
      </c>
      <c r="P68" s="82">
        <f t="shared" si="2"/>
        <v>0.8153297629548335</v>
      </c>
    </row>
    <row r="69" spans="1:21" s="43" customFormat="1" ht="16.95" customHeight="1" x14ac:dyDescent="0.3">
      <c r="A69" s="43">
        <v>2007</v>
      </c>
      <c r="B69" s="72">
        <f t="shared" si="3"/>
        <v>0.93555544285714287</v>
      </c>
      <c r="C69" s="81"/>
      <c r="D69" s="81">
        <v>0.92600470000000012</v>
      </c>
      <c r="E69" s="82">
        <v>0.16500000000000001</v>
      </c>
      <c r="F69" s="84"/>
      <c r="G69" s="67">
        <v>0.61646513737797992</v>
      </c>
      <c r="H69" s="67">
        <v>1.8496347</v>
      </c>
      <c r="I69" s="67">
        <v>0.10565000000000024</v>
      </c>
      <c r="J69" s="67">
        <v>0.45860999999999974</v>
      </c>
      <c r="K69" s="67">
        <v>1.1009198152892898</v>
      </c>
      <c r="L69" s="67">
        <v>0.64835248000000012</v>
      </c>
      <c r="M69" s="83">
        <v>1.5736086</v>
      </c>
      <c r="N69" s="67">
        <v>1.7539999999999996</v>
      </c>
      <c r="P69" s="82">
        <f t="shared" si="2"/>
        <v>1.0134050915834085</v>
      </c>
    </row>
    <row r="70" spans="1:21" s="43" customFormat="1" ht="16.95" customHeight="1" x14ac:dyDescent="0.3">
      <c r="A70" s="43">
        <v>2008</v>
      </c>
      <c r="B70" s="72">
        <f t="shared" si="3"/>
        <v>0.65886184285714311</v>
      </c>
      <c r="C70" s="81"/>
      <c r="D70" s="81">
        <v>0.86747760000000007</v>
      </c>
      <c r="E70" s="82">
        <v>0.27900000000000003</v>
      </c>
      <c r="F70" s="84"/>
      <c r="G70" s="67">
        <v>1.50183732003239</v>
      </c>
      <c r="H70" s="67">
        <v>1.8568769000000001</v>
      </c>
      <c r="I70" s="67">
        <v>-0.11419999999999986</v>
      </c>
      <c r="J70" s="67">
        <v>1.1343400000000001</v>
      </c>
      <c r="K70" s="67">
        <v>1.0037607675575302</v>
      </c>
      <c r="L70" s="67">
        <v>0.56244799000000012</v>
      </c>
      <c r="M70" s="83">
        <v>1.1983630999999999</v>
      </c>
      <c r="N70" s="67">
        <v>2.1509999999999998</v>
      </c>
      <c r="P70" s="82">
        <f t="shared" si="2"/>
        <v>1.16180325969874</v>
      </c>
    </row>
    <row r="71" spans="1:21" s="43" customFormat="1" ht="16.95" customHeight="1" x14ac:dyDescent="0.3">
      <c r="A71" s="43">
        <v>2009</v>
      </c>
      <c r="B71" s="72">
        <f t="shared" si="3"/>
        <v>0.71433474285714305</v>
      </c>
      <c r="C71" s="81"/>
      <c r="D71" s="81">
        <v>0.85464549999999995</v>
      </c>
      <c r="E71" s="82">
        <v>0.41099999999999998</v>
      </c>
      <c r="F71" s="84"/>
      <c r="G71" s="67">
        <v>-0.61684670537811992</v>
      </c>
      <c r="H71" s="67">
        <v>1.4956353</v>
      </c>
      <c r="I71" s="67">
        <v>0.21392000000000011</v>
      </c>
      <c r="J71" s="67">
        <v>1.40452</v>
      </c>
      <c r="K71" s="67">
        <v>2.5794645977441624</v>
      </c>
      <c r="L71" s="67">
        <v>1.1007788000000001</v>
      </c>
      <c r="M71" s="83">
        <v>1.7733825999999999</v>
      </c>
      <c r="N71" s="67">
        <v>1.6600000000000001</v>
      </c>
      <c r="P71" s="82">
        <f t="shared" si="2"/>
        <v>1.2013568240457553</v>
      </c>
    </row>
    <row r="72" spans="1:21" s="43" customFormat="1" ht="16.95" customHeight="1" x14ac:dyDescent="0.3">
      <c r="A72" s="43">
        <v>2010</v>
      </c>
      <c r="B72" s="72">
        <f t="shared" si="3"/>
        <v>0.83350264285714282</v>
      </c>
      <c r="C72" s="81"/>
      <c r="D72" s="85"/>
      <c r="E72" s="82">
        <v>0.20300000000000001</v>
      </c>
      <c r="F72" s="84"/>
      <c r="G72" s="67">
        <v>0.79352186406382019</v>
      </c>
      <c r="H72" s="67">
        <v>1.9701476000000002</v>
      </c>
      <c r="I72" s="67">
        <v>0.12613999999999992</v>
      </c>
      <c r="J72" s="67">
        <v>2.4976099999999999</v>
      </c>
      <c r="K72" s="67">
        <v>1.5274093683758099</v>
      </c>
      <c r="L72" s="67">
        <v>0.61529037999999991</v>
      </c>
      <c r="M72" s="83">
        <v>1.2392361000000001</v>
      </c>
      <c r="N72" s="67">
        <v>1.6859999999999995</v>
      </c>
      <c r="P72" s="82">
        <f t="shared" si="2"/>
        <v>1.3069194140549538</v>
      </c>
    </row>
    <row r="73" spans="1:21" s="43" customFormat="1" ht="16.95" customHeight="1" x14ac:dyDescent="0.3">
      <c r="A73" s="43">
        <v>2011</v>
      </c>
      <c r="B73" s="72">
        <f>E72-AVERAGE($E$58:$E$71)+AVERAGE($D$58:$D$71)</f>
        <v>0.88402984285714292</v>
      </c>
      <c r="C73" s="81"/>
      <c r="D73" s="67"/>
      <c r="E73" s="82">
        <v>0.25</v>
      </c>
      <c r="F73" s="67"/>
      <c r="G73" s="67">
        <v>-9.7920852547003001E-2</v>
      </c>
      <c r="H73" s="67">
        <v>1.6061401000000002</v>
      </c>
      <c r="I73" s="67">
        <v>0.11082400000000003</v>
      </c>
      <c r="J73" s="67">
        <v>-0.10103900000000005</v>
      </c>
      <c r="K73" s="67">
        <v>1.064823459910244</v>
      </c>
      <c r="L73" s="67">
        <v>0.27874762999999997</v>
      </c>
      <c r="M73" s="83">
        <v>1.7261816999999999</v>
      </c>
      <c r="N73" s="67">
        <v>1.798</v>
      </c>
      <c r="P73" s="82">
        <f t="shared" si="2"/>
        <v>0.79821962967040505</v>
      </c>
    </row>
    <row r="74" spans="1:21" s="43" customFormat="1" ht="16.95" customHeight="1" x14ac:dyDescent="0.3">
      <c r="A74" s="43">
        <v>2012</v>
      </c>
      <c r="B74" s="72">
        <f>E73-AVERAGE($E$58:$E$71)+AVERAGE($D$58:$D$71)</f>
        <v>0.93102984285714296</v>
      </c>
      <c r="C74" s="67"/>
      <c r="E74" s="82">
        <v>0.20399999999999999</v>
      </c>
      <c r="F74" s="67"/>
      <c r="G74" s="81">
        <v>0.24523757270087998</v>
      </c>
      <c r="H74" s="81">
        <v>1.8073398999999999</v>
      </c>
      <c r="I74" s="81">
        <v>0.15656000000000003</v>
      </c>
      <c r="J74" s="81">
        <v>1.06277</v>
      </c>
      <c r="K74" s="81">
        <v>1.4802148201508301</v>
      </c>
      <c r="L74" s="81">
        <v>0.69155244999999999</v>
      </c>
      <c r="M74" s="83">
        <v>1.0065377</v>
      </c>
      <c r="N74" s="67">
        <v>0.89500000000000002</v>
      </c>
      <c r="P74" s="82">
        <f t="shared" si="2"/>
        <v>0.91815155535646364</v>
      </c>
    </row>
    <row r="75" spans="1:21" s="43" customFormat="1" ht="16.95" customHeight="1" x14ac:dyDescent="0.3">
      <c r="A75" s="43">
        <v>2013</v>
      </c>
      <c r="B75" s="72">
        <f>E74-AVERAGE($E$58:$E$71)+AVERAGE($D$58:$D$71)</f>
        <v>0.88502984285714292</v>
      </c>
      <c r="D75" s="67"/>
      <c r="E75" s="67"/>
      <c r="G75" s="67"/>
      <c r="H75" s="67"/>
      <c r="I75" s="67"/>
      <c r="J75" s="67"/>
      <c r="K75" s="67"/>
      <c r="L75" s="67"/>
      <c r="M75" s="67"/>
      <c r="N75" s="46"/>
      <c r="O75" s="67"/>
      <c r="P75" s="67"/>
      <c r="Q75" s="46"/>
      <c r="R75" s="46"/>
      <c r="S75" s="46"/>
      <c r="T75" s="46"/>
      <c r="U75" s="46"/>
    </row>
    <row r="76" spans="1:21" ht="16.95" customHeight="1" x14ac:dyDescent="0.3">
      <c r="B76" s="67"/>
      <c r="C76" s="67"/>
      <c r="D76" s="73"/>
      <c r="E76" s="73"/>
      <c r="F76" s="67"/>
      <c r="G76" s="67"/>
      <c r="H76" s="67"/>
      <c r="I76" s="67"/>
      <c r="J76" s="67"/>
      <c r="K76" s="67"/>
      <c r="L76" s="67"/>
      <c r="M76" s="67"/>
      <c r="P76" s="73"/>
    </row>
    <row r="77" spans="1:21" ht="16.95" customHeight="1" x14ac:dyDescent="0.3">
      <c r="B77" s="73"/>
      <c r="C77" s="67"/>
      <c r="D77" s="73"/>
      <c r="E77" s="73"/>
      <c r="F77" s="67"/>
      <c r="O77" s="43"/>
      <c r="P77" s="73"/>
    </row>
    <row r="78" spans="1:21" ht="16.95" customHeight="1" x14ac:dyDescent="0.3">
      <c r="A78" s="75"/>
      <c r="B78" s="73"/>
      <c r="D78" s="73"/>
      <c r="E78" s="73"/>
      <c r="F78" s="81"/>
      <c r="O78" s="43"/>
      <c r="P78" s="73"/>
    </row>
    <row r="79" spans="1:21" ht="16.95" customHeight="1" x14ac:dyDescent="0.3">
      <c r="A79" s="75"/>
      <c r="B79" s="73"/>
      <c r="D79" s="73"/>
      <c r="E79" s="73"/>
      <c r="F79" s="80"/>
      <c r="O79" s="43"/>
      <c r="P79" s="73"/>
    </row>
    <row r="80" spans="1:21" ht="16.95" customHeight="1" x14ac:dyDescent="0.3">
      <c r="A80" s="75"/>
      <c r="B80" s="73"/>
      <c r="D80" s="73"/>
      <c r="E80" s="73"/>
      <c r="F80" s="80"/>
      <c r="O80" s="43"/>
      <c r="P80" s="73"/>
    </row>
    <row r="81" spans="1:16" ht="16.95" customHeight="1" x14ac:dyDescent="0.3">
      <c r="A81" s="75"/>
      <c r="B81" s="73"/>
      <c r="D81" s="73"/>
      <c r="E81" s="73"/>
      <c r="F81" s="80"/>
      <c r="O81" s="43"/>
      <c r="P81" s="73"/>
    </row>
    <row r="82" spans="1:16" ht="16.95" customHeight="1" x14ac:dyDescent="0.3">
      <c r="B82" s="73"/>
      <c r="D82" s="73"/>
      <c r="E82" s="73"/>
      <c r="F82" s="80"/>
      <c r="O82" s="43"/>
      <c r="P82" s="73"/>
    </row>
    <row r="83" spans="1:16" ht="16.95" customHeight="1" x14ac:dyDescent="0.3">
      <c r="B83" s="73"/>
      <c r="D83" s="73"/>
      <c r="E83" s="73"/>
      <c r="F83" s="80"/>
      <c r="P83" s="73"/>
    </row>
    <row r="84" spans="1:16" ht="16.95" customHeight="1" x14ac:dyDescent="0.3">
      <c r="B84" s="73"/>
      <c r="D84" s="43"/>
      <c r="E84" s="80"/>
      <c r="F84" s="80"/>
    </row>
    <row r="85" spans="1:16" ht="16.95" customHeight="1" x14ac:dyDescent="0.3">
      <c r="D85" s="43"/>
      <c r="E85" s="80"/>
      <c r="F85" s="80"/>
    </row>
    <row r="86" spans="1:16" ht="16.95" customHeight="1" x14ac:dyDescent="0.3">
      <c r="D86" s="43"/>
      <c r="E86" s="80"/>
      <c r="F86" s="80"/>
    </row>
    <row r="87" spans="1:16" ht="16.95" customHeight="1" x14ac:dyDescent="0.3">
      <c r="D87" s="43"/>
      <c r="E87" s="80"/>
      <c r="F87" s="80"/>
    </row>
    <row r="88" spans="1:16" ht="16.95" customHeight="1" x14ac:dyDescent="0.3">
      <c r="D88" s="43"/>
      <c r="E88" s="80"/>
      <c r="F88" s="80"/>
    </row>
    <row r="89" spans="1:16" ht="16.95" customHeight="1" x14ac:dyDescent="0.3">
      <c r="D89" s="43"/>
      <c r="E89" s="80"/>
      <c r="F89" s="80"/>
    </row>
    <row r="90" spans="1:16" ht="16.95" customHeight="1" x14ac:dyDescent="0.3">
      <c r="D90" s="43"/>
      <c r="E90" s="80"/>
      <c r="F90" s="80"/>
    </row>
    <row r="91" spans="1:16" ht="16.95" customHeight="1" x14ac:dyDescent="0.3">
      <c r="D91" s="43"/>
      <c r="E91" s="80"/>
      <c r="F91" s="80"/>
    </row>
    <row r="92" spans="1:16" ht="16.95" customHeight="1" x14ac:dyDescent="0.3">
      <c r="D92" s="43"/>
      <c r="E92" s="43"/>
      <c r="F92" s="43"/>
    </row>
    <row r="93" spans="1:16" ht="16.95" customHeight="1" x14ac:dyDescent="0.3">
      <c r="D93" s="43"/>
      <c r="E93" s="43"/>
      <c r="F93" s="43"/>
    </row>
    <row r="94" spans="1:16" ht="16.95" customHeight="1" x14ac:dyDescent="0.3">
      <c r="D94" s="43"/>
      <c r="E94" s="43"/>
      <c r="F94" s="43"/>
    </row>
    <row r="95" spans="1:16" ht="16.95" customHeight="1" x14ac:dyDescent="0.3">
      <c r="D95" s="43"/>
      <c r="E95" s="43"/>
      <c r="F95" s="43"/>
    </row>
    <row r="96" spans="1:16" ht="16.95" customHeight="1" x14ac:dyDescent="0.3">
      <c r="D96" s="43"/>
      <c r="E96" s="43"/>
      <c r="F96" s="43"/>
    </row>
    <row r="97" spans="4:6" ht="16.95" customHeight="1" x14ac:dyDescent="0.3">
      <c r="D97" s="43"/>
      <c r="E97" s="43"/>
      <c r="F97" s="43"/>
    </row>
  </sheetData>
  <dataConsolidate/>
  <pageMargins left="0.75" right="0.75" top="1" bottom="1" header="0.5" footer="0.5"/>
  <pageSetup paperSize="10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00B050"/>
  </sheetPr>
  <dimension ref="A1:G61"/>
  <sheetViews>
    <sheetView workbookViewId="0">
      <selection activeCell="H13" sqref="H13"/>
    </sheetView>
  </sheetViews>
  <sheetFormatPr defaultRowHeight="14.4" x14ac:dyDescent="0.3"/>
  <cols>
    <col min="3" max="3" width="8.88671875" style="42"/>
    <col min="4" max="4" width="5.33203125" customWidth="1"/>
    <col min="5" max="5" width="8.88671875" style="38"/>
    <col min="6" max="6" width="4.6640625" customWidth="1"/>
    <col min="7" max="7" width="8.88671875" style="25"/>
  </cols>
  <sheetData>
    <row r="1" spans="1:7" x14ac:dyDescent="0.3">
      <c r="C1" s="42" t="s">
        <v>211</v>
      </c>
      <c r="E1" s="38" t="s">
        <v>212</v>
      </c>
      <c r="G1" s="25" t="s">
        <v>213</v>
      </c>
    </row>
    <row r="2" spans="1:7" x14ac:dyDescent="0.3">
      <c r="E2" s="113">
        <f>AVERAGE(E45:E58)</f>
        <v>0.43214285714285705</v>
      </c>
    </row>
    <row r="3" spans="1:7" x14ac:dyDescent="0.3">
      <c r="E3" s="113"/>
    </row>
    <row r="5" spans="1:7" x14ac:dyDescent="0.3">
      <c r="A5">
        <f>'LUCE, CDIAC'!A109</f>
        <v>1957</v>
      </c>
      <c r="C5" s="1">
        <f>'LUCE, CDIAC'!B109/1000</f>
        <v>1.4690999999999999</v>
      </c>
      <c r="G5" s="26">
        <f t="shared" ref="G5:G44" si="0">C5</f>
        <v>1.4690999999999999</v>
      </c>
    </row>
    <row r="6" spans="1:7" x14ac:dyDescent="0.3">
      <c r="A6">
        <f>'LUCE, CDIAC'!A110</f>
        <v>1958</v>
      </c>
      <c r="C6" s="1">
        <f>'LUCE, CDIAC'!B110/1000</f>
        <v>1.5207999999999999</v>
      </c>
      <c r="G6" s="26">
        <f t="shared" si="0"/>
        <v>1.5207999999999999</v>
      </c>
    </row>
    <row r="7" spans="1:7" x14ac:dyDescent="0.3">
      <c r="A7">
        <f>'LUCE, CDIAC'!A111</f>
        <v>1959</v>
      </c>
      <c r="B7" s="1">
        <f>'GCB15 Summary'!C21</f>
        <v>1.4727759</v>
      </c>
      <c r="C7" s="1">
        <f>'LUCE, CDIAC'!B111/1000</f>
        <v>1.3977999999999999</v>
      </c>
      <c r="G7" s="26">
        <f t="shared" si="0"/>
        <v>1.3977999999999999</v>
      </c>
    </row>
    <row r="8" spans="1:7" x14ac:dyDescent="0.3">
      <c r="A8">
        <f>'LUCE, CDIAC'!A112</f>
        <v>1960</v>
      </c>
      <c r="B8" s="1">
        <f>'GCB15 Summary'!C22</f>
        <v>1.4606344999999998</v>
      </c>
      <c r="C8" s="1">
        <f>'LUCE, CDIAC'!B112/1000</f>
        <v>1.3857999999999999</v>
      </c>
      <c r="G8" s="26">
        <f t="shared" si="0"/>
        <v>1.3857999999999999</v>
      </c>
    </row>
    <row r="9" spans="1:7" x14ac:dyDescent="0.3">
      <c r="A9">
        <f>'LUCE, CDIAC'!A113</f>
        <v>1961</v>
      </c>
      <c r="B9" s="1">
        <f>'GCB15 Summary'!C23</f>
        <v>1.5302309999999999</v>
      </c>
      <c r="C9" s="1">
        <f>'LUCE, CDIAC'!B113/1000</f>
        <v>1.4639000000000002</v>
      </c>
      <c r="G9" s="26">
        <f t="shared" si="0"/>
        <v>1.4639000000000002</v>
      </c>
    </row>
    <row r="10" spans="1:7" x14ac:dyDescent="0.3">
      <c r="A10">
        <f>'LUCE, CDIAC'!A114</f>
        <v>1962</v>
      </c>
      <c r="B10" s="1">
        <f>'GCB15 Summary'!C24</f>
        <v>1.5198038</v>
      </c>
      <c r="C10" s="1">
        <f>'LUCE, CDIAC'!B114/1000</f>
        <v>1.46</v>
      </c>
      <c r="G10" s="26">
        <f t="shared" si="0"/>
        <v>1.46</v>
      </c>
    </row>
    <row r="11" spans="1:7" x14ac:dyDescent="0.3">
      <c r="A11">
        <f>'LUCE, CDIAC'!A115</f>
        <v>1963</v>
      </c>
      <c r="B11" s="1">
        <f>'GCB15 Summary'!C25</f>
        <v>1.5262845</v>
      </c>
      <c r="C11" s="1">
        <f>'LUCE, CDIAC'!B115/1000</f>
        <v>1.4749000000000001</v>
      </c>
      <c r="G11" s="26">
        <f t="shared" si="0"/>
        <v>1.4749000000000001</v>
      </c>
    </row>
    <row r="12" spans="1:7" x14ac:dyDescent="0.3">
      <c r="A12">
        <f>'LUCE, CDIAC'!A116</f>
        <v>1964</v>
      </c>
      <c r="B12" s="1">
        <f>'GCB15 Summary'!C26</f>
        <v>1.5173336999999998</v>
      </c>
      <c r="C12" s="1">
        <f>'LUCE, CDIAC'!B116/1000</f>
        <v>1.4870999999999999</v>
      </c>
      <c r="G12" s="26">
        <f t="shared" si="0"/>
        <v>1.4870999999999999</v>
      </c>
    </row>
    <row r="13" spans="1:7" x14ac:dyDescent="0.3">
      <c r="A13">
        <f>'LUCE, CDIAC'!A117</f>
        <v>1965</v>
      </c>
      <c r="B13" s="1">
        <f>'GCB15 Summary'!C27</f>
        <v>1.5484721000000001</v>
      </c>
      <c r="C13" s="1">
        <f>'LUCE, CDIAC'!B117/1000</f>
        <v>1.5049999999999999</v>
      </c>
      <c r="G13" s="26">
        <f t="shared" si="0"/>
        <v>1.5049999999999999</v>
      </c>
    </row>
    <row r="14" spans="1:7" x14ac:dyDescent="0.3">
      <c r="A14">
        <f>'LUCE, CDIAC'!A118</f>
        <v>1966</v>
      </c>
      <c r="B14" s="1">
        <f>'GCB15 Summary'!C28</f>
        <v>1.5508256</v>
      </c>
      <c r="C14" s="1">
        <f>'LUCE, CDIAC'!B118/1000</f>
        <v>1.5392999999999999</v>
      </c>
      <c r="G14" s="26">
        <f t="shared" si="0"/>
        <v>1.5392999999999999</v>
      </c>
    </row>
    <row r="15" spans="1:7" x14ac:dyDescent="0.3">
      <c r="A15">
        <f>'LUCE, CDIAC'!A119</f>
        <v>1967</v>
      </c>
      <c r="B15" s="1">
        <f>'GCB15 Summary'!C29</f>
        <v>1.5948990000000001</v>
      </c>
      <c r="C15" s="1">
        <f>'LUCE, CDIAC'!B119/1000</f>
        <v>1.5458000000000001</v>
      </c>
      <c r="G15" s="26">
        <f t="shared" si="0"/>
        <v>1.5458000000000001</v>
      </c>
    </row>
    <row r="16" spans="1:7" x14ac:dyDescent="0.3">
      <c r="A16">
        <f>'LUCE, CDIAC'!A120</f>
        <v>1968</v>
      </c>
      <c r="B16" s="1">
        <f>'GCB15 Summary'!C30</f>
        <v>1.5460563</v>
      </c>
      <c r="C16" s="1">
        <f>'LUCE, CDIAC'!B120/1000</f>
        <v>1.4777</v>
      </c>
      <c r="G16" s="26">
        <f t="shared" si="0"/>
        <v>1.4777</v>
      </c>
    </row>
    <row r="17" spans="1:7" x14ac:dyDescent="0.3">
      <c r="A17">
        <f>'LUCE, CDIAC'!A121</f>
        <v>1969</v>
      </c>
      <c r="B17" s="1">
        <f>'GCB15 Summary'!C31</f>
        <v>1.5427741000000001</v>
      </c>
      <c r="C17" s="1">
        <f>'LUCE, CDIAC'!B121/1000</f>
        <v>1.4830999999999999</v>
      </c>
      <c r="G17" s="26">
        <f t="shared" si="0"/>
        <v>1.4830999999999999</v>
      </c>
    </row>
    <row r="18" spans="1:7" x14ac:dyDescent="0.3">
      <c r="A18">
        <f>'LUCE, CDIAC'!A122</f>
        <v>1970</v>
      </c>
      <c r="B18" s="1">
        <f>'GCB15 Summary'!C32</f>
        <v>1.5310014000000001</v>
      </c>
      <c r="C18" s="1">
        <f>'LUCE, CDIAC'!B122/1000</f>
        <v>1.4397</v>
      </c>
      <c r="G18" s="26">
        <f t="shared" si="0"/>
        <v>1.4397</v>
      </c>
    </row>
    <row r="19" spans="1:7" x14ac:dyDescent="0.3">
      <c r="A19">
        <f>'LUCE, CDIAC'!A123</f>
        <v>1971</v>
      </c>
      <c r="B19" s="1">
        <f>'GCB15 Summary'!C33</f>
        <v>1.4047030999999999</v>
      </c>
      <c r="C19" s="1">
        <f>'LUCE, CDIAC'!B123/1000</f>
        <v>1.2917000000000001</v>
      </c>
      <c r="G19" s="26">
        <f t="shared" si="0"/>
        <v>1.2917000000000001</v>
      </c>
    </row>
    <row r="20" spans="1:7" x14ac:dyDescent="0.3">
      <c r="A20">
        <f>'LUCE, CDIAC'!A124</f>
        <v>1972</v>
      </c>
      <c r="B20" s="1">
        <f>'GCB15 Summary'!C34</f>
        <v>1.3261335999999999</v>
      </c>
      <c r="C20" s="1">
        <f>'LUCE, CDIAC'!B124/1000</f>
        <v>1.2642</v>
      </c>
      <c r="G20" s="26">
        <f t="shared" si="0"/>
        <v>1.2642</v>
      </c>
    </row>
    <row r="21" spans="1:7" x14ac:dyDescent="0.3">
      <c r="A21">
        <f>'LUCE, CDIAC'!A125</f>
        <v>1973</v>
      </c>
      <c r="B21" s="1">
        <f>'GCB15 Summary'!C35</f>
        <v>1.3175873000000002</v>
      </c>
      <c r="C21" s="1">
        <f>'LUCE, CDIAC'!B125/1000</f>
        <v>1.2487000000000001</v>
      </c>
      <c r="G21" s="26">
        <f t="shared" si="0"/>
        <v>1.2487000000000001</v>
      </c>
    </row>
    <row r="22" spans="1:7" x14ac:dyDescent="0.3">
      <c r="A22">
        <f>'LUCE, CDIAC'!A126</f>
        <v>1974</v>
      </c>
      <c r="B22" s="1">
        <f>'GCB15 Summary'!C36</f>
        <v>1.2897675</v>
      </c>
      <c r="C22" s="1">
        <f>'LUCE, CDIAC'!B126/1000</f>
        <v>1.2544999999999999</v>
      </c>
      <c r="G22" s="26">
        <f t="shared" si="0"/>
        <v>1.2544999999999999</v>
      </c>
    </row>
    <row r="23" spans="1:7" x14ac:dyDescent="0.3">
      <c r="A23">
        <f>'LUCE, CDIAC'!A127</f>
        <v>1975</v>
      </c>
      <c r="B23" s="1">
        <f>'GCB15 Summary'!C37</f>
        <v>1.3024157999999999</v>
      </c>
      <c r="C23" s="1">
        <f>'LUCE, CDIAC'!B127/1000</f>
        <v>1.2450999999999999</v>
      </c>
      <c r="G23" s="26">
        <f t="shared" si="0"/>
        <v>1.2450999999999999</v>
      </c>
    </row>
    <row r="24" spans="1:7" x14ac:dyDescent="0.3">
      <c r="A24">
        <f>'LUCE, CDIAC'!A128</f>
        <v>1976</v>
      </c>
      <c r="B24" s="1">
        <f>'GCB15 Summary'!C38</f>
        <v>1.3194059</v>
      </c>
      <c r="C24" s="1">
        <f>'LUCE, CDIAC'!B128/1000</f>
        <v>1.3119000000000001</v>
      </c>
      <c r="G24" s="26">
        <f t="shared" si="0"/>
        <v>1.3119000000000001</v>
      </c>
    </row>
    <row r="25" spans="1:7" x14ac:dyDescent="0.3">
      <c r="A25">
        <f>'LUCE, CDIAC'!A129</f>
        <v>1977</v>
      </c>
      <c r="B25" s="1">
        <f>'GCB15 Summary'!C39</f>
        <v>1.3512792000000002</v>
      </c>
      <c r="C25" s="1">
        <f>'LUCE, CDIAC'!B129/1000</f>
        <v>1.3150999999999999</v>
      </c>
      <c r="G25" s="26">
        <f t="shared" si="0"/>
        <v>1.3150999999999999</v>
      </c>
    </row>
    <row r="26" spans="1:7" x14ac:dyDescent="0.3">
      <c r="A26">
        <f>'LUCE, CDIAC'!A130</f>
        <v>1978</v>
      </c>
      <c r="B26" s="1">
        <f>'GCB15 Summary'!C40</f>
        <v>1.2985151000000001</v>
      </c>
      <c r="C26" s="1">
        <f>'LUCE, CDIAC'!B130/1000</f>
        <v>1.3119000000000001</v>
      </c>
      <c r="G26" s="26">
        <f t="shared" si="0"/>
        <v>1.3119000000000001</v>
      </c>
    </row>
    <row r="27" spans="1:7" x14ac:dyDescent="0.3">
      <c r="A27">
        <f>'LUCE, CDIAC'!A131</f>
        <v>1979</v>
      </c>
      <c r="B27" s="1">
        <f>'GCB15 Summary'!C41</f>
        <v>1.2515592999999998</v>
      </c>
      <c r="C27" s="1">
        <f>'LUCE, CDIAC'!B131/1000</f>
        <v>1.2838000000000001</v>
      </c>
      <c r="G27" s="26">
        <f t="shared" si="0"/>
        <v>1.2838000000000001</v>
      </c>
    </row>
    <row r="28" spans="1:7" x14ac:dyDescent="0.3">
      <c r="A28">
        <f>'LUCE, CDIAC'!A132</f>
        <v>1980</v>
      </c>
      <c r="B28" s="1">
        <f>'GCB15 Summary'!C42</f>
        <v>1.2433824</v>
      </c>
      <c r="C28" s="1">
        <f>'LUCE, CDIAC'!B132/1000</f>
        <v>1.2399</v>
      </c>
      <c r="G28" s="26">
        <f t="shared" si="0"/>
        <v>1.2399</v>
      </c>
    </row>
    <row r="29" spans="1:7" x14ac:dyDescent="0.3">
      <c r="A29">
        <f>'LUCE, CDIAC'!A133</f>
        <v>1981</v>
      </c>
      <c r="B29" s="1">
        <f>'GCB15 Summary'!C43</f>
        <v>1.2520548999999999</v>
      </c>
      <c r="C29" s="1">
        <f>'LUCE, CDIAC'!B133/1000</f>
        <v>1.2634000000000001</v>
      </c>
      <c r="G29" s="26">
        <f t="shared" si="0"/>
        <v>1.2634000000000001</v>
      </c>
    </row>
    <row r="30" spans="1:7" x14ac:dyDescent="0.3">
      <c r="A30">
        <f>'LUCE, CDIAC'!A134</f>
        <v>1982</v>
      </c>
      <c r="B30" s="1">
        <f>'GCB15 Summary'!C44</f>
        <v>1.2573835999999998</v>
      </c>
      <c r="C30" s="1">
        <f>'LUCE, CDIAC'!B134/1000</f>
        <v>1.4630000000000001</v>
      </c>
      <c r="G30" s="26">
        <f t="shared" si="0"/>
        <v>1.4630000000000001</v>
      </c>
    </row>
    <row r="31" spans="1:7" x14ac:dyDescent="0.3">
      <c r="A31">
        <f>'LUCE, CDIAC'!A135</f>
        <v>1983</v>
      </c>
      <c r="B31" s="1">
        <f>'GCB15 Summary'!C45</f>
        <v>1.4321564</v>
      </c>
      <c r="C31" s="1">
        <f>'LUCE, CDIAC'!B135/1000</f>
        <v>1.5129000000000001</v>
      </c>
      <c r="G31" s="26">
        <f t="shared" si="0"/>
        <v>1.5129000000000001</v>
      </c>
    </row>
    <row r="32" spans="1:7" x14ac:dyDescent="0.3">
      <c r="A32">
        <f>'LUCE, CDIAC'!A136</f>
        <v>1984</v>
      </c>
      <c r="B32" s="1">
        <f>'GCB15 Summary'!C46</f>
        <v>1.46034</v>
      </c>
      <c r="C32" s="1">
        <f>'LUCE, CDIAC'!B136/1000</f>
        <v>1.5600999999999998</v>
      </c>
      <c r="G32" s="26">
        <f t="shared" si="0"/>
        <v>1.5600999999999998</v>
      </c>
    </row>
    <row r="33" spans="1:7" x14ac:dyDescent="0.3">
      <c r="A33">
        <f>'LUCE, CDIAC'!A137</f>
        <v>1985</v>
      </c>
      <c r="B33" s="1">
        <f>'GCB15 Summary'!C47</f>
        <v>1.4988355999999998</v>
      </c>
      <c r="C33" s="1">
        <f>'LUCE, CDIAC'!B137/1000</f>
        <v>1.5831999999999999</v>
      </c>
      <c r="G33" s="26">
        <f t="shared" si="0"/>
        <v>1.5831999999999999</v>
      </c>
    </row>
    <row r="34" spans="1:7" x14ac:dyDescent="0.3">
      <c r="A34">
        <f>'LUCE, CDIAC'!A138</f>
        <v>1986</v>
      </c>
      <c r="B34" s="1">
        <f>'GCB15 Summary'!C48</f>
        <v>1.5291869999999999</v>
      </c>
      <c r="C34" s="1">
        <f>'LUCE, CDIAC'!B138/1000</f>
        <v>1.6011</v>
      </c>
      <c r="G34" s="26">
        <f t="shared" si="0"/>
        <v>1.6011</v>
      </c>
    </row>
    <row r="35" spans="1:7" x14ac:dyDescent="0.3">
      <c r="A35">
        <f>'LUCE, CDIAC'!A139</f>
        <v>1987</v>
      </c>
      <c r="B35" s="1">
        <f>'GCB15 Summary'!C49</f>
        <v>1.5147714999999999</v>
      </c>
      <c r="C35" s="1">
        <f>'LUCE, CDIAC'!B139/1000</f>
        <v>1.6111</v>
      </c>
      <c r="G35" s="26">
        <f t="shared" si="0"/>
        <v>1.6111</v>
      </c>
    </row>
    <row r="36" spans="1:7" x14ac:dyDescent="0.3">
      <c r="A36">
        <f>'LUCE, CDIAC'!A140</f>
        <v>1988</v>
      </c>
      <c r="B36" s="1">
        <f>'GCB15 Summary'!C50</f>
        <v>1.5141772999999998</v>
      </c>
      <c r="C36" s="1">
        <f>'LUCE, CDIAC'!B140/1000</f>
        <v>1.6385000000000001</v>
      </c>
      <c r="G36" s="26">
        <f t="shared" si="0"/>
        <v>1.6385000000000001</v>
      </c>
    </row>
    <row r="37" spans="1:7" x14ac:dyDescent="0.3">
      <c r="A37">
        <f>'LUCE, CDIAC'!A141</f>
        <v>1989</v>
      </c>
      <c r="B37" s="1">
        <f>'GCB15 Summary'!C51</f>
        <v>1.5312021000000002</v>
      </c>
      <c r="C37" s="1">
        <f>'LUCE, CDIAC'!B141/1000</f>
        <v>1.647</v>
      </c>
      <c r="G37" s="26">
        <f t="shared" si="0"/>
        <v>1.647</v>
      </c>
    </row>
    <row r="38" spans="1:7" x14ac:dyDescent="0.3">
      <c r="A38">
        <f>'LUCE, CDIAC'!A142</f>
        <v>1990</v>
      </c>
      <c r="B38" s="1">
        <f>'GCB15 Summary'!C52</f>
        <v>1.4442218</v>
      </c>
      <c r="C38" s="1">
        <f>'LUCE, CDIAC'!B142/1000</f>
        <v>1.6436999999999999</v>
      </c>
      <c r="G38" s="26">
        <f t="shared" si="0"/>
        <v>1.6436999999999999</v>
      </c>
    </row>
    <row r="39" spans="1:7" x14ac:dyDescent="0.3">
      <c r="A39">
        <f>'LUCE, CDIAC'!A143</f>
        <v>1991</v>
      </c>
      <c r="B39" s="1">
        <f>'GCB15 Summary'!C53</f>
        <v>1.6358689</v>
      </c>
      <c r="C39" s="1">
        <f>'LUCE, CDIAC'!B143/1000</f>
        <v>1.7124999999999999</v>
      </c>
      <c r="G39" s="26">
        <f t="shared" si="0"/>
        <v>1.7124999999999999</v>
      </c>
    </row>
    <row r="40" spans="1:7" x14ac:dyDescent="0.3">
      <c r="A40">
        <f>'LUCE, CDIAC'!A144</f>
        <v>1992</v>
      </c>
      <c r="B40" s="1">
        <f>'GCB15 Summary'!C54</f>
        <v>1.6820379000000001</v>
      </c>
      <c r="C40" s="1">
        <f>'LUCE, CDIAC'!B144/1000</f>
        <v>1.605</v>
      </c>
      <c r="G40" s="26">
        <f t="shared" si="0"/>
        <v>1.605</v>
      </c>
    </row>
    <row r="41" spans="1:7" x14ac:dyDescent="0.3">
      <c r="A41">
        <f>'LUCE, CDIAC'!A145</f>
        <v>1993</v>
      </c>
      <c r="B41" s="1">
        <f>'GCB15 Summary'!C55</f>
        <v>1.5457908000000002</v>
      </c>
      <c r="C41" s="1">
        <f>'LUCE, CDIAC'!B145/1000</f>
        <v>1.5937999999999999</v>
      </c>
      <c r="G41" s="26">
        <f t="shared" si="0"/>
        <v>1.5937999999999999</v>
      </c>
    </row>
    <row r="42" spans="1:7" x14ac:dyDescent="0.3">
      <c r="A42">
        <f>'LUCE, CDIAC'!A146</f>
        <v>1994</v>
      </c>
      <c r="B42" s="1">
        <f>'GCB15 Summary'!C56</f>
        <v>1.5028060999999999</v>
      </c>
      <c r="C42" s="1">
        <f>'LUCE, CDIAC'!B146/1000</f>
        <v>1.5805</v>
      </c>
      <c r="G42" s="26">
        <f t="shared" si="0"/>
        <v>1.5805</v>
      </c>
    </row>
    <row r="43" spans="1:7" x14ac:dyDescent="0.3">
      <c r="A43">
        <f>'LUCE, CDIAC'!A147</f>
        <v>1995</v>
      </c>
      <c r="B43" s="1">
        <f>'GCB15 Summary'!C57</f>
        <v>1.4851805999999999</v>
      </c>
      <c r="C43" s="1">
        <f>'LUCE, CDIAC'!B147/1000</f>
        <v>1.5615999999999999</v>
      </c>
      <c r="G43" s="26">
        <f t="shared" si="0"/>
        <v>1.5615999999999999</v>
      </c>
    </row>
    <row r="44" spans="1:7" x14ac:dyDescent="0.3">
      <c r="A44">
        <f>'LUCE, CDIAC'!A148</f>
        <v>1996</v>
      </c>
      <c r="B44" s="1">
        <f>'GCB15 Summary'!C58</f>
        <v>1.4693037</v>
      </c>
      <c r="C44" s="1">
        <f>'LUCE, CDIAC'!B148/1000</f>
        <v>1.5312999999999999</v>
      </c>
      <c r="G44" s="26">
        <f t="shared" si="0"/>
        <v>1.5312999999999999</v>
      </c>
    </row>
    <row r="45" spans="1:7" ht="15.6" x14ac:dyDescent="0.3">
      <c r="A45">
        <f>'LUCE, CDIAC'!A149</f>
        <v>1997</v>
      </c>
      <c r="B45" s="1">
        <f>'GCB15 Summary'!C59</f>
        <v>2.2929204428571426</v>
      </c>
      <c r="C45" s="1">
        <f>'LUCE, CDIAC'!B149/1000</f>
        <v>1.4912999999999998</v>
      </c>
      <c r="E45" s="80">
        <v>1.278</v>
      </c>
      <c r="G45" s="26">
        <f>C45+(E45-E$2)</f>
        <v>2.3371571428571429</v>
      </c>
    </row>
    <row r="46" spans="1:7" ht="15.6" x14ac:dyDescent="0.3">
      <c r="A46">
        <f>'LUCE, CDIAC'!A150</f>
        <v>1998</v>
      </c>
      <c r="B46" s="1">
        <f>'GCB15 Summary'!C60</f>
        <v>1.5902405428571429</v>
      </c>
      <c r="C46" s="1">
        <f>'LUCE, CDIAC'!B150/1000</f>
        <v>1.4872000000000001</v>
      </c>
      <c r="E46" s="80">
        <v>0.58799999999999997</v>
      </c>
      <c r="G46" s="26">
        <f t="shared" ref="G46:G58" si="1">C46+(E46-E$2)</f>
        <v>1.643057142857143</v>
      </c>
    </row>
    <row r="47" spans="1:7" ht="15.6" x14ac:dyDescent="0.3">
      <c r="A47">
        <f>'LUCE, CDIAC'!A151</f>
        <v>1999</v>
      </c>
      <c r="B47" s="1">
        <f>'GCB15 Summary'!C61</f>
        <v>1.3385697428571428</v>
      </c>
      <c r="C47" s="1">
        <f>'LUCE, CDIAC'!B151/1000</f>
        <v>1.4492</v>
      </c>
      <c r="E47" s="80">
        <v>0.374</v>
      </c>
      <c r="G47" s="26">
        <f t="shared" si="1"/>
        <v>1.391057142857143</v>
      </c>
    </row>
    <row r="48" spans="1:7" ht="15.6" x14ac:dyDescent="0.3">
      <c r="A48">
        <f>'LUCE, CDIAC'!A152</f>
        <v>2000</v>
      </c>
      <c r="B48" s="1">
        <f>'GCB15 Summary'!C62</f>
        <v>1.2295391428571429</v>
      </c>
      <c r="C48" s="1">
        <f>'LUCE, CDIAC'!B152/1000</f>
        <v>1.4099000000000002</v>
      </c>
      <c r="E48" s="80">
        <v>0.25</v>
      </c>
      <c r="G48" s="26">
        <f t="shared" si="1"/>
        <v>1.227757142857143</v>
      </c>
    </row>
    <row r="49" spans="1:7" ht="15.6" x14ac:dyDescent="0.3">
      <c r="A49">
        <f>'LUCE, CDIAC'!A153</f>
        <v>2001</v>
      </c>
      <c r="B49" s="1">
        <f>'GCB15 Summary'!C63</f>
        <v>0.97414824285714285</v>
      </c>
      <c r="C49" s="1">
        <f>'LUCE, CDIAC'!B153/1000</f>
        <v>1.3854000000000002</v>
      </c>
      <c r="E49" s="80">
        <v>0.17799999999999999</v>
      </c>
      <c r="G49" s="26">
        <f t="shared" si="1"/>
        <v>1.1312571428571432</v>
      </c>
    </row>
    <row r="50" spans="1:7" ht="15.6" x14ac:dyDescent="0.3">
      <c r="A50">
        <f>'LUCE, CDIAC'!A154</f>
        <v>2002</v>
      </c>
      <c r="B50" s="1">
        <f>'GCB15 Summary'!C64</f>
        <v>1.0519327428571428</v>
      </c>
      <c r="C50" s="1">
        <f>'LUCE, CDIAC'!B154/1000</f>
        <v>1.5177</v>
      </c>
      <c r="E50" s="80">
        <v>0.42499999999999999</v>
      </c>
      <c r="G50" s="26">
        <f t="shared" si="1"/>
        <v>1.5105571428571429</v>
      </c>
    </row>
    <row r="51" spans="1:7" ht="15.6" x14ac:dyDescent="0.3">
      <c r="A51">
        <f>'LUCE, CDIAC'!A155</f>
        <v>2003</v>
      </c>
      <c r="B51" s="1">
        <f>'GCB15 Summary'!C65</f>
        <v>0.89942484285714297</v>
      </c>
      <c r="C51" s="1">
        <f>'LUCE, CDIAC'!B155/1000</f>
        <v>1.5132000000000001</v>
      </c>
      <c r="E51" s="80">
        <v>0.3</v>
      </c>
      <c r="G51" s="26">
        <f t="shared" si="1"/>
        <v>1.381057142857143</v>
      </c>
    </row>
    <row r="52" spans="1:7" ht="15.6" x14ac:dyDescent="0.3">
      <c r="A52">
        <f>'LUCE, CDIAC'!A156</f>
        <v>2004</v>
      </c>
      <c r="B52" s="1">
        <f>'GCB15 Summary'!C66</f>
        <v>1.030513042857143</v>
      </c>
      <c r="C52" s="1">
        <f>'LUCE, CDIAC'!B156/1000</f>
        <v>1.5349000000000002</v>
      </c>
      <c r="E52" s="80">
        <v>0.45800000000000002</v>
      </c>
      <c r="G52" s="26">
        <f t="shared" si="1"/>
        <v>1.5607571428571432</v>
      </c>
    </row>
    <row r="53" spans="1:7" ht="15.6" x14ac:dyDescent="0.3">
      <c r="A53">
        <f>'LUCE, CDIAC'!A157</f>
        <v>2005</v>
      </c>
      <c r="B53" s="1">
        <f>'GCB15 Summary'!C67</f>
        <v>1.0259646428571429</v>
      </c>
      <c r="C53" s="1">
        <f>'LUCE, CDIAC'!B157/1000</f>
        <v>1.4673</v>
      </c>
      <c r="E53" s="80">
        <v>0.46700000000000003</v>
      </c>
      <c r="G53" s="26">
        <f t="shared" si="1"/>
        <v>1.502157142857143</v>
      </c>
    </row>
    <row r="54" spans="1:7" ht="15.6" x14ac:dyDescent="0.3">
      <c r="A54">
        <f>A53+1</f>
        <v>2006</v>
      </c>
      <c r="B54" s="1">
        <f>'GCB15 Summary'!C68</f>
        <v>1.008909742857143</v>
      </c>
      <c r="C54" s="26">
        <f>AVERAGE(C49:C53)*0.99</f>
        <v>1.4688630000000003</v>
      </c>
      <c r="D54" s="42"/>
      <c r="E54" s="80">
        <v>0.44900000000000001</v>
      </c>
      <c r="G54" s="26">
        <f t="shared" si="1"/>
        <v>1.4857201428571432</v>
      </c>
    </row>
    <row r="55" spans="1:7" ht="15.6" x14ac:dyDescent="0.3">
      <c r="A55">
        <f t="shared" ref="A55:A61" si="2">A54+1</f>
        <v>2007</v>
      </c>
      <c r="B55" s="1">
        <f>'GCB15 Summary'!C69</f>
        <v>0.93555544285714287</v>
      </c>
      <c r="C55" s="26">
        <f t="shared" ref="C55:C61" si="3">AVERAGE(C50:C54)*0.99</f>
        <v>1.485388674</v>
      </c>
      <c r="E55" s="80">
        <v>0.42799999999999999</v>
      </c>
      <c r="G55" s="26">
        <f t="shared" si="1"/>
        <v>1.481245816857143</v>
      </c>
    </row>
    <row r="56" spans="1:7" ht="15.6" x14ac:dyDescent="0.3">
      <c r="A56">
        <f t="shared" si="2"/>
        <v>2008</v>
      </c>
      <c r="B56" s="1">
        <f>'GCB15 Summary'!C70</f>
        <v>0.65886184285714311</v>
      </c>
      <c r="C56" s="26">
        <f t="shared" si="3"/>
        <v>1.4789910314520001</v>
      </c>
      <c r="E56" s="80">
        <v>0.16500000000000001</v>
      </c>
      <c r="G56" s="26">
        <f t="shared" si="1"/>
        <v>1.2118481743091429</v>
      </c>
    </row>
    <row r="57" spans="1:7" ht="15.6" x14ac:dyDescent="0.3">
      <c r="A57">
        <f t="shared" si="2"/>
        <v>2009</v>
      </c>
      <c r="B57" s="1">
        <f>'GCB15 Summary'!C71</f>
        <v>0.71433474285714305</v>
      </c>
      <c r="C57" s="26">
        <f t="shared" si="3"/>
        <v>1.4722176556794961</v>
      </c>
      <c r="E57" s="80">
        <v>0.27900000000000003</v>
      </c>
      <c r="G57" s="26">
        <f t="shared" si="1"/>
        <v>1.3190747985366391</v>
      </c>
    </row>
    <row r="58" spans="1:7" ht="15.6" x14ac:dyDescent="0.3">
      <c r="A58">
        <f t="shared" si="2"/>
        <v>2010</v>
      </c>
      <c r="B58" s="1">
        <f>'GCB15 Summary'!C72</f>
        <v>0.83350264285714282</v>
      </c>
      <c r="C58" s="26">
        <f t="shared" si="3"/>
        <v>1.4598065515040362</v>
      </c>
      <c r="E58" s="80">
        <v>0.41099999999999998</v>
      </c>
      <c r="G58" s="26">
        <f t="shared" si="1"/>
        <v>1.438663694361179</v>
      </c>
    </row>
    <row r="59" spans="1:7" ht="15.6" x14ac:dyDescent="0.3">
      <c r="A59">
        <f t="shared" si="2"/>
        <v>2011</v>
      </c>
      <c r="B59" s="1">
        <f>'GCB15 Summary'!C73</f>
        <v>0.88402984285714292</v>
      </c>
      <c r="C59" s="26">
        <f t="shared" si="3"/>
        <v>1.4583228487018354</v>
      </c>
      <c r="E59" s="80"/>
      <c r="G59" s="26">
        <f>C59</f>
        <v>1.4583228487018354</v>
      </c>
    </row>
    <row r="60" spans="1:7" ht="15.6" x14ac:dyDescent="0.3">
      <c r="A60">
        <f t="shared" si="2"/>
        <v>2012</v>
      </c>
      <c r="B60" s="1">
        <f>'GCB15 Summary'!C74</f>
        <v>0.93102984285714296</v>
      </c>
      <c r="C60" s="26">
        <f t="shared" si="3"/>
        <v>1.4562358987447988</v>
      </c>
      <c r="E60" s="80"/>
      <c r="G60" s="26">
        <f t="shared" ref="G60:G61" si="4">C60</f>
        <v>1.4562358987447988</v>
      </c>
    </row>
    <row r="61" spans="1:7" ht="15.6" x14ac:dyDescent="0.3">
      <c r="A61">
        <f t="shared" si="2"/>
        <v>2013</v>
      </c>
      <c r="B61" s="1">
        <f>'GCB15 Summary'!C75</f>
        <v>0.88502984285714292</v>
      </c>
      <c r="C61" s="26">
        <f t="shared" si="3"/>
        <v>1.4504636492442688</v>
      </c>
      <c r="E61" s="80"/>
      <c r="G61" s="26">
        <f t="shared" si="4"/>
        <v>1.4504636492442688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Y61"/>
  <sheetViews>
    <sheetView workbookViewId="0">
      <selection activeCell="T3" sqref="T3"/>
    </sheetView>
  </sheetViews>
  <sheetFormatPr defaultRowHeight="14.4" x14ac:dyDescent="0.3"/>
  <cols>
    <col min="3" max="6" width="8.88671875" style="1"/>
    <col min="7" max="7" width="5.109375" style="1" customWidth="1"/>
    <col min="8" max="12" width="8.88671875" style="1"/>
    <col min="13" max="15" width="8.88671875" style="26"/>
    <col min="16" max="16" width="3.21875" style="26" customWidth="1"/>
    <col min="17" max="17" width="7.88671875" style="26" customWidth="1"/>
    <col min="18" max="18" width="3.33203125" style="26" customWidth="1"/>
    <col min="19" max="19" width="4.88671875" style="26" customWidth="1"/>
    <col min="20" max="20" width="8.88671875" style="9"/>
    <col min="21" max="21" width="4.5546875" style="1" customWidth="1"/>
    <col min="22" max="22" width="8.88671875" style="29"/>
    <col min="23" max="25" width="8.88671875" style="1"/>
  </cols>
  <sheetData>
    <row r="1" spans="1:22" x14ac:dyDescent="0.3">
      <c r="A1" t="s">
        <v>67</v>
      </c>
      <c r="C1" s="1" t="s">
        <v>174</v>
      </c>
      <c r="D1" s="1" t="s">
        <v>174</v>
      </c>
      <c r="E1" s="1" t="s">
        <v>174</v>
      </c>
      <c r="F1" s="1" t="s">
        <v>174</v>
      </c>
      <c r="H1" s="1" t="s">
        <v>120</v>
      </c>
      <c r="I1" s="1" t="s">
        <v>120</v>
      </c>
      <c r="J1" s="1" t="s">
        <v>120</v>
      </c>
      <c r="K1" s="1" t="s">
        <v>120</v>
      </c>
      <c r="M1" s="26" t="s">
        <v>121</v>
      </c>
      <c r="N1" s="26" t="s">
        <v>122</v>
      </c>
      <c r="O1" s="26" t="s">
        <v>127</v>
      </c>
      <c r="Q1" s="26" t="s">
        <v>124</v>
      </c>
      <c r="T1" s="9" t="s">
        <v>123</v>
      </c>
      <c r="V1" s="29" t="s">
        <v>175</v>
      </c>
    </row>
    <row r="2" spans="1:22" x14ac:dyDescent="0.3">
      <c r="O2" s="26">
        <f>N5-M5</f>
        <v>-0.19999999999998863</v>
      </c>
      <c r="S2" s="9">
        <v>0.5</v>
      </c>
      <c r="T2" s="9">
        <v>0.5</v>
      </c>
    </row>
    <row r="3" spans="1:22" x14ac:dyDescent="0.3">
      <c r="C3" s="1" t="s">
        <v>117</v>
      </c>
      <c r="D3" s="1" t="s">
        <v>116</v>
      </c>
      <c r="E3" s="1" t="s">
        <v>119</v>
      </c>
      <c r="F3" s="1" t="s">
        <v>118</v>
      </c>
      <c r="H3" s="1" t="s">
        <v>117</v>
      </c>
      <c r="I3" s="1" t="s">
        <v>116</v>
      </c>
      <c r="J3" s="1" t="s">
        <v>119</v>
      </c>
      <c r="K3" s="1" t="s">
        <v>118</v>
      </c>
      <c r="O3" s="26">
        <f>SLOPE(N5:N60-M5:M60,A5:A60)</f>
        <v>5.1983310549100083E-2</v>
      </c>
    </row>
    <row r="5" spans="1:22" x14ac:dyDescent="0.3">
      <c r="A5">
        <f>1958</f>
        <v>1958</v>
      </c>
      <c r="C5" s="1">
        <f>INDEX(monthly_spo!$J:$J,89+($A5-$A$5)*12)</f>
        <v>315.27999999999997</v>
      </c>
      <c r="D5" s="1">
        <f>INDEX(monthly_spo!$J:$J,90+($A5-$A$5)*12)</f>
        <v>315.36</v>
      </c>
      <c r="H5" s="1">
        <f>INDEX(monthly_mlo!$J:$J,68+($A5-$A$5)*12)</f>
        <v>315.23</v>
      </c>
      <c r="I5" s="1">
        <f>INDEX(monthly_mlo!$J:$J,69+($A5-$A$5)*12)</f>
        <v>315.45999999999998</v>
      </c>
      <c r="M5" s="26">
        <f>(D5+E6+0.5*(C5+F6))/3</f>
        <v>315.72166666666664</v>
      </c>
      <c r="N5" s="26">
        <f>(I5+J6+0.5*(H5+K6))/3</f>
        <v>315.52166666666665</v>
      </c>
      <c r="O5" s="26">
        <f t="shared" ref="O5:O36" si="0">M5+O$2+O$3*(A5-A$5)</f>
        <v>315.52166666666665</v>
      </c>
      <c r="Q5" s="26">
        <f>N5-M5</f>
        <v>-0.19999999999998863</v>
      </c>
      <c r="T5" s="9">
        <f>N5*S$2 + O5*T$2</f>
        <v>315.52166666666665</v>
      </c>
    </row>
    <row r="6" spans="1:22" x14ac:dyDescent="0.3">
      <c r="A6">
        <f>A5+1</f>
        <v>1959</v>
      </c>
      <c r="C6" s="1">
        <f>INDEX(monthly_spo!$J:$J,89+($A6-$A$5)*12)</f>
        <v>315.93</v>
      </c>
      <c r="D6" s="1">
        <f>INDEX(monthly_spo!$J:$J,90+($A6-$A$5)*12)</f>
        <v>316.02999999999997</v>
      </c>
      <c r="E6" s="1">
        <f>INDEX(monthly_spo!$J:$J,91+($A6-$A$5)*12)</f>
        <v>316.08999999999997</v>
      </c>
      <c r="F6" s="1">
        <f>INDEX(monthly_spo!$J:$J,92+($A6-$A$5)*12)</f>
        <v>316.14999999999998</v>
      </c>
      <c r="H6" s="1">
        <f>INDEX(monthly_mlo!$J:$J,68+($A6-$A$5)*12)</f>
        <v>316.7</v>
      </c>
      <c r="I6" s="1">
        <f>INDEX(monthly_mlo!$J:$J,69+($A6-$A$5)*12)</f>
        <v>316.38</v>
      </c>
      <c r="J6" s="1">
        <f>INDEX(monthly_mlo!$J:$J,70+($A6-$A$6)*12)</f>
        <v>315.61</v>
      </c>
      <c r="K6" s="1">
        <f>INDEX(monthly_mlo!$J:$J,71+($A6-$A$6)*12)</f>
        <v>315.76</v>
      </c>
      <c r="M6" s="26">
        <f t="shared" ref="M6:M60" si="1">(D6+E7+0.5*(C6+F7))/3</f>
        <v>316.39666666666665</v>
      </c>
      <c r="N6" s="26">
        <f t="shared" ref="N6:N60" si="2">(I6+J7+0.5*(H6+K7))/3</f>
        <v>316.44333333333333</v>
      </c>
      <c r="O6" s="26">
        <f t="shared" si="0"/>
        <v>316.24864997721573</v>
      </c>
      <c r="Q6" s="26">
        <f t="shared" ref="Q6:Q53" si="3">N6-M6</f>
        <v>4.6666666666681067E-2</v>
      </c>
      <c r="T6" s="9">
        <f t="shared" ref="T6:T60" si="4">N6*S$2 + O6*T$2</f>
        <v>316.34599165527453</v>
      </c>
      <c r="V6" s="29">
        <f t="shared" ref="V6:V60" si="5">(ABS(O6-N6)+ABS(O5-N5))/2</f>
        <v>9.7341678058796788E-2</v>
      </c>
    </row>
    <row r="7" spans="1:22" x14ac:dyDescent="0.3">
      <c r="A7">
        <f t="shared" ref="A7:A57" si="6">A6+1</f>
        <v>1960</v>
      </c>
      <c r="C7" s="1">
        <f>INDEX(monthly_spo!$J:$J,89+($A7-$A$5)*12)</f>
        <v>316.67</v>
      </c>
      <c r="D7" s="1">
        <f>INDEX(monthly_spo!$J:$J,90+($A7-$A$5)*12)</f>
        <v>316.72000000000003</v>
      </c>
      <c r="E7" s="1">
        <f>INDEX(monthly_spo!$J:$J,91+($A7-$A$5)*12)</f>
        <v>316.77999999999997</v>
      </c>
      <c r="F7" s="1">
        <f>INDEX(monthly_spo!$J:$J,92+($A7-$A$5)*12)</f>
        <v>316.83</v>
      </c>
      <c r="H7" s="1">
        <f>INDEX(monthly_mlo!$J:$J,68+($A7-$A$5)*12)</f>
        <v>316.91000000000003</v>
      </c>
      <c r="I7" s="1">
        <f>INDEX(monthly_mlo!$J:$J,69+($A7-$A$5)*12)</f>
        <v>316.99</v>
      </c>
      <c r="J7" s="1">
        <f>INDEX(monthly_mlo!$J:$J,70+($A7-$A$6)*12)</f>
        <v>316.42</v>
      </c>
      <c r="K7" s="1">
        <f>INDEX(monthly_mlo!$J:$J,71+($A7-$A$6)*12)</f>
        <v>316.36</v>
      </c>
      <c r="M7" s="26">
        <f t="shared" si="1"/>
        <v>317.13333333333333</v>
      </c>
      <c r="N7" s="26">
        <f t="shared" si="2"/>
        <v>316.9666666666667</v>
      </c>
      <c r="O7" s="26">
        <f t="shared" si="0"/>
        <v>317.03729995443155</v>
      </c>
      <c r="Q7" s="26">
        <f>N7-M7</f>
        <v>-0.16666666666662877</v>
      </c>
      <c r="T7" s="9">
        <f t="shared" si="4"/>
        <v>317.00198331054912</v>
      </c>
      <c r="V7" s="29">
        <f t="shared" si="5"/>
        <v>0.1326583219412214</v>
      </c>
    </row>
    <row r="8" spans="1:22" x14ac:dyDescent="0.3">
      <c r="A8">
        <f t="shared" si="6"/>
        <v>1961</v>
      </c>
      <c r="C8" s="1">
        <f>INDEX(monthly_spo!$J:$J,89+($A8-$A$5)*12)</f>
        <v>317.48</v>
      </c>
      <c r="D8" s="1">
        <f>INDEX(monthly_spo!$J:$J,90+($A8-$A$5)*12)</f>
        <v>317.49</v>
      </c>
      <c r="E8" s="1">
        <f>INDEX(monthly_spo!$J:$J,91+($A8-$A$5)*12)</f>
        <v>317.54000000000002</v>
      </c>
      <c r="F8" s="1">
        <f>INDEX(monthly_spo!$J:$J,92+($A8-$A$5)*12)</f>
        <v>317.61</v>
      </c>
      <c r="H8" s="1">
        <f>INDEX(monthly_mlo!$J:$J,68+($A8-$A$5)*12)</f>
        <v>318.02</v>
      </c>
      <c r="I8" s="1">
        <f>INDEX(monthly_mlo!$J:$J,69+($A8-$A$5)*12)</f>
        <v>317.81</v>
      </c>
      <c r="J8" s="1">
        <f>INDEX(monthly_mlo!$J:$J,70+($A8-$A$6)*12)</f>
        <v>316.91000000000003</v>
      </c>
      <c r="K8" s="1">
        <f>INDEX(monthly_mlo!$J:$J,71+($A8-$A$6)*12)</f>
        <v>317.08999999999997</v>
      </c>
      <c r="M8" s="26">
        <f t="shared" si="1"/>
        <v>317.85333333333335</v>
      </c>
      <c r="N8" s="26">
        <f t="shared" si="2"/>
        <v>317.90500000000003</v>
      </c>
      <c r="O8" s="26">
        <f t="shared" si="0"/>
        <v>317.80928326498065</v>
      </c>
      <c r="Q8" s="26">
        <f t="shared" si="3"/>
        <v>5.166666666667652E-2</v>
      </c>
      <c r="T8" s="9">
        <f t="shared" si="4"/>
        <v>317.85714163249031</v>
      </c>
      <c r="V8" s="29">
        <f t="shared" si="5"/>
        <v>8.3175011392114584E-2</v>
      </c>
    </row>
    <row r="9" spans="1:22" x14ac:dyDescent="0.3">
      <c r="A9">
        <f t="shared" si="6"/>
        <v>1962</v>
      </c>
      <c r="C9" s="1">
        <f>INDEX(monthly_spo!$J:$J,89+($A9-$A$5)*12)</f>
        <v>317.92</v>
      </c>
      <c r="D9" s="1">
        <f>INDEX(monthly_spo!$J:$J,90+($A9-$A$5)*12)</f>
        <v>318.45999999999998</v>
      </c>
      <c r="E9" s="1">
        <f>INDEX(monthly_spo!$J:$J,91+($A9-$A$5)*12)</f>
        <v>318.22000000000003</v>
      </c>
      <c r="F9" s="1">
        <f>INDEX(monthly_spo!$J:$J,92+($A9-$A$5)*12)</f>
        <v>318.22000000000003</v>
      </c>
      <c r="H9" s="1">
        <f>INDEX(monthly_mlo!$J:$J,68+($A9-$A$5)*12)</f>
        <v>318.61</v>
      </c>
      <c r="I9" s="1">
        <f>INDEX(monthly_mlo!$J:$J,69+($A9-$A$5)*12)</f>
        <v>318.5</v>
      </c>
      <c r="J9" s="1">
        <f>INDEX(monthly_mlo!$J:$J,70+($A9-$A$6)*12)</f>
        <v>317.93</v>
      </c>
      <c r="K9" s="1">
        <f>INDEX(monthly_mlo!$J:$J,71+($A9-$A$6)*12)</f>
        <v>317.93</v>
      </c>
      <c r="M9" s="26">
        <f t="shared" si="1"/>
        <v>318.37666666666672</v>
      </c>
      <c r="N9" s="26">
        <f t="shared" si="2"/>
        <v>318.58666666666664</v>
      </c>
      <c r="O9" s="26">
        <f t="shared" si="0"/>
        <v>318.38459990886315</v>
      </c>
      <c r="Q9" s="26">
        <f t="shared" si="3"/>
        <v>0.20999999999992269</v>
      </c>
      <c r="T9" s="9">
        <f t="shared" si="4"/>
        <v>318.48563328776493</v>
      </c>
      <c r="V9" s="29">
        <f t="shared" si="5"/>
        <v>0.14889174641143654</v>
      </c>
    </row>
    <row r="10" spans="1:22" x14ac:dyDescent="0.3">
      <c r="A10">
        <f t="shared" si="6"/>
        <v>1963</v>
      </c>
      <c r="C10" s="1">
        <f>INDEX(monthly_spo!$J:$J,89+($A10-$A$5)*12)</f>
        <v>318.39999999999998</v>
      </c>
      <c r="D10" s="1">
        <f>INDEX(monthly_spo!$J:$J,90+($A10-$A$5)*12)</f>
        <v>318.45999999999998</v>
      </c>
      <c r="E10" s="1">
        <f>INDEX(monthly_spo!$J:$J,91+($A10-$A$5)*12)</f>
        <v>318.47000000000003</v>
      </c>
      <c r="F10" s="1">
        <f>INDEX(monthly_spo!$J:$J,92+($A10-$A$5)*12)</f>
        <v>318.48</v>
      </c>
      <c r="H10" s="1">
        <f>INDEX(monthly_mlo!$J:$J,68+($A10-$A$5)*12)</f>
        <v>319.06</v>
      </c>
      <c r="I10" s="1">
        <f>INDEX(monthly_mlo!$J:$J,69+($A10-$A$5)*12)</f>
        <v>319.11</v>
      </c>
      <c r="J10" s="1">
        <f>INDEX(monthly_mlo!$J:$J,70+($A10-$A$6)*12)</f>
        <v>318.73</v>
      </c>
      <c r="K10" s="1">
        <f>INDEX(monthly_mlo!$J:$J,71+($A10-$A$6)*12)</f>
        <v>318.45</v>
      </c>
      <c r="M10" s="26">
        <f t="shared" si="1"/>
        <v>318.71333333333331</v>
      </c>
      <c r="N10" s="26">
        <f t="shared" si="2"/>
        <v>319.29500000000002</v>
      </c>
      <c r="O10" s="26">
        <f t="shared" si="0"/>
        <v>318.77324988607882</v>
      </c>
      <c r="Q10" s="26">
        <f t="shared" si="3"/>
        <v>0.58166666666670608</v>
      </c>
      <c r="T10" s="9">
        <f t="shared" si="4"/>
        <v>319.03412494303939</v>
      </c>
      <c r="V10" s="29">
        <f t="shared" si="5"/>
        <v>0.36190843586234678</v>
      </c>
    </row>
    <row r="11" spans="1:22" x14ac:dyDescent="0.3">
      <c r="A11">
        <f t="shared" si="6"/>
        <v>1964</v>
      </c>
      <c r="C11" s="1">
        <f>INDEX(monthly_spo!$J:$J,89+($A11-$A$5)*12)</f>
        <v>318.8</v>
      </c>
      <c r="D11" s="1">
        <f>INDEX(monthly_spo!$J:$J,90+($A11-$A$5)*12)</f>
        <v>318.87</v>
      </c>
      <c r="E11" s="1">
        <f>INDEX(monthly_spo!$J:$J,91+($A11-$A$5)*12)</f>
        <v>318.95999999999998</v>
      </c>
      <c r="F11" s="1">
        <f>INDEX(monthly_spo!$J:$J,92+($A11-$A$5)*12)</f>
        <v>319.04000000000002</v>
      </c>
      <c r="H11" s="1">
        <f>INDEX(monthly_mlo!$J:$J,68+($A11-$A$5)*12)</f>
        <v>319.72000000000003</v>
      </c>
      <c r="I11" s="1">
        <f>INDEX(monthly_mlo!$J:$J,69+($A11-$A$5)*12)</f>
        <v>319.51</v>
      </c>
      <c r="J11" s="1">
        <f>INDEX(monthly_mlo!$J:$J,70+($A11-$A$6)*12)</f>
        <v>319.56</v>
      </c>
      <c r="K11" s="1">
        <f>INDEX(monthly_mlo!$J:$J,71+($A11-$A$6)*12)</f>
        <v>319.37</v>
      </c>
      <c r="M11" s="26">
        <f t="shared" si="1"/>
        <v>319.61999999999995</v>
      </c>
      <c r="N11" s="26">
        <f t="shared" si="2"/>
        <v>319.57</v>
      </c>
      <c r="O11" s="26">
        <f t="shared" si="0"/>
        <v>319.73189986329459</v>
      </c>
      <c r="Q11" s="26">
        <f>N11-M11</f>
        <v>-4.9999999999954525E-2</v>
      </c>
      <c r="T11" s="9">
        <f t="shared" si="4"/>
        <v>319.65094993164729</v>
      </c>
      <c r="V11" s="29">
        <f t="shared" si="5"/>
        <v>0.34182498860789678</v>
      </c>
    </row>
    <row r="12" spans="1:22" x14ac:dyDescent="0.3">
      <c r="A12">
        <f t="shared" si="6"/>
        <v>1965</v>
      </c>
      <c r="C12" s="1">
        <f>INDEX(monthly_spo!$J:$J,89+($A12-$A$5)*12)</f>
        <v>320.89999999999998</v>
      </c>
      <c r="D12" s="1">
        <f>INDEX(monthly_spo!$J:$J,90+($A12-$A$5)*12)</f>
        <v>320.07</v>
      </c>
      <c r="E12" s="1">
        <f>INDEX(monthly_spo!$J:$J,91+($A12-$A$5)*12)</f>
        <v>320.42</v>
      </c>
      <c r="F12" s="1">
        <f>INDEX(monthly_spo!$J:$J,92+($A12-$A$5)*12)</f>
        <v>320.33999999999997</v>
      </c>
      <c r="H12" s="1">
        <f>INDEX(monthly_mlo!$J:$J,68+($A12-$A$5)*12)</f>
        <v>320.81</v>
      </c>
      <c r="I12" s="1">
        <f>INDEX(monthly_mlo!$J:$J,69+($A12-$A$5)*12)</f>
        <v>320.23</v>
      </c>
      <c r="J12" s="1">
        <f>INDEX(monthly_mlo!$J:$J,70+($A12-$A$6)*12)</f>
        <v>319.43</v>
      </c>
      <c r="K12" s="1">
        <f>INDEX(monthly_mlo!$J:$J,71+($A12-$A$6)*12)</f>
        <v>319.82</v>
      </c>
      <c r="M12" s="26">
        <f t="shared" si="1"/>
        <v>320.76166666666666</v>
      </c>
      <c r="N12" s="26">
        <f t="shared" si="2"/>
        <v>320.57666666666665</v>
      </c>
      <c r="O12" s="26">
        <f t="shared" si="0"/>
        <v>320.92554984051037</v>
      </c>
      <c r="Q12" s="26">
        <f t="shared" si="3"/>
        <v>-0.18500000000000227</v>
      </c>
      <c r="T12" s="9">
        <f t="shared" si="4"/>
        <v>320.75110825358854</v>
      </c>
      <c r="V12" s="29">
        <f t="shared" si="5"/>
        <v>0.2553915185691551</v>
      </c>
    </row>
    <row r="13" spans="1:22" x14ac:dyDescent="0.3">
      <c r="A13">
        <f t="shared" si="6"/>
        <v>1966</v>
      </c>
      <c r="C13" s="1">
        <f>INDEX(monthly_spo!$J:$J,89+($A13-$A$5)*12)</f>
        <v>321.14999999999998</v>
      </c>
      <c r="D13" s="1">
        <f>INDEX(monthly_spo!$J:$J,90+($A13-$A$5)*12)</f>
        <v>320.88</v>
      </c>
      <c r="E13" s="1">
        <f>INDEX(monthly_spo!$J:$J,91+($A13-$A$5)*12)</f>
        <v>321.08999999999997</v>
      </c>
      <c r="F13" s="1">
        <f>INDEX(monthly_spo!$J:$J,92+($A13-$A$5)*12)</f>
        <v>321.35000000000002</v>
      </c>
      <c r="H13" s="1">
        <f>INDEX(monthly_mlo!$J:$J,68+($A13-$A$5)*12)</f>
        <v>321.73</v>
      </c>
      <c r="I13" s="1">
        <f>INDEX(monthly_mlo!$J:$J,69+($A13-$A$5)*12)</f>
        <v>321.89</v>
      </c>
      <c r="J13" s="1">
        <f>INDEX(monthly_mlo!$J:$J,70+($A13-$A$6)*12)</f>
        <v>320.61</v>
      </c>
      <c r="K13" s="1">
        <f>INDEX(monthly_mlo!$J:$J,71+($A13-$A$6)*12)</f>
        <v>320.97000000000003</v>
      </c>
      <c r="M13" s="26">
        <f t="shared" si="1"/>
        <v>321.49333333333334</v>
      </c>
      <c r="N13" s="26">
        <f t="shared" si="2"/>
        <v>321.91333333333336</v>
      </c>
      <c r="O13" s="26">
        <f t="shared" si="0"/>
        <v>321.70919981772613</v>
      </c>
      <c r="Q13" s="26">
        <f t="shared" si="3"/>
        <v>0.42000000000001592</v>
      </c>
      <c r="T13" s="9">
        <f t="shared" si="4"/>
        <v>321.81126657552977</v>
      </c>
      <c r="V13" s="29">
        <f t="shared" si="5"/>
        <v>0.27650834472547103</v>
      </c>
    </row>
    <row r="14" spans="1:22" x14ac:dyDescent="0.3">
      <c r="A14">
        <f t="shared" si="6"/>
        <v>1967</v>
      </c>
      <c r="C14" s="1">
        <f>INDEX(monthly_spo!$J:$J,89+($A14-$A$5)*12)</f>
        <v>321.42</v>
      </c>
      <c r="D14" s="1">
        <f>INDEX(monthly_spo!$J:$J,90+($A14-$A$5)*12)</f>
        <v>321.58999999999997</v>
      </c>
      <c r="E14" s="1">
        <f>INDEX(monthly_spo!$J:$J,91+($A14-$A$5)*12)</f>
        <v>321.61</v>
      </c>
      <c r="F14" s="1">
        <f>INDEX(monthly_spo!$J:$J,92+($A14-$A$5)*12)</f>
        <v>322.83</v>
      </c>
      <c r="H14" s="1">
        <f>INDEX(monthly_mlo!$J:$J,68+($A14-$A$5)*12)</f>
        <v>322.68</v>
      </c>
      <c r="I14" s="1">
        <f>INDEX(monthly_mlo!$J:$J,69+($A14-$A$5)*12)</f>
        <v>322.77</v>
      </c>
      <c r="J14" s="1">
        <f>INDEX(monthly_mlo!$J:$J,70+($A14-$A$6)*12)</f>
        <v>322.05</v>
      </c>
      <c r="K14" s="1">
        <f>INDEX(monthly_mlo!$J:$J,71+($A14-$A$6)*12)</f>
        <v>321.87</v>
      </c>
      <c r="M14" s="26">
        <f t="shared" si="1"/>
        <v>322.01499999999999</v>
      </c>
      <c r="N14" s="26">
        <f t="shared" si="2"/>
        <v>322.64333333333332</v>
      </c>
      <c r="O14" s="26">
        <f t="shared" si="0"/>
        <v>322.28284979494191</v>
      </c>
      <c r="Q14" s="26">
        <f t="shared" si="3"/>
        <v>0.6283333333333303</v>
      </c>
      <c r="T14" s="9">
        <f t="shared" si="4"/>
        <v>322.46309156413759</v>
      </c>
      <c r="V14" s="29">
        <f t="shared" si="5"/>
        <v>0.28230852699931575</v>
      </c>
    </row>
    <row r="15" spans="1:22" x14ac:dyDescent="0.3">
      <c r="A15">
        <f t="shared" si="6"/>
        <v>1968</v>
      </c>
      <c r="C15" s="1">
        <f>INDEX(monthly_spo!$J:$J,89+($A15-$A$5)*12)</f>
        <v>322.27</v>
      </c>
      <c r="D15" s="1">
        <f>INDEX(monthly_spo!$J:$J,90+($A15-$A$5)*12)</f>
        <v>322.48</v>
      </c>
      <c r="E15" s="1">
        <f>INDEX(monthly_spo!$J:$J,91+($A15-$A$5)*12)</f>
        <v>322.45</v>
      </c>
      <c r="F15" s="1">
        <f>INDEX(monthly_spo!$J:$J,92+($A15-$A$5)*12)</f>
        <v>322.58999999999997</v>
      </c>
      <c r="H15" s="1">
        <f>INDEX(monthly_mlo!$J:$J,68+($A15-$A$5)*12)</f>
        <v>323.27</v>
      </c>
      <c r="I15" s="1">
        <f>INDEX(monthly_mlo!$J:$J,69+($A15-$A$5)*12)</f>
        <v>323.66000000000003</v>
      </c>
      <c r="J15" s="1">
        <f>INDEX(monthly_mlo!$J:$J,70+($A15-$A$6)*12)</f>
        <v>322.56</v>
      </c>
      <c r="K15" s="1">
        <f>INDEX(monthly_mlo!$J:$J,71+($A15-$A$6)*12)</f>
        <v>322.52</v>
      </c>
      <c r="M15" s="26">
        <f t="shared" si="1"/>
        <v>323.10833333333335</v>
      </c>
      <c r="N15" s="26">
        <f t="shared" si="2"/>
        <v>323.72500000000002</v>
      </c>
      <c r="O15" s="26">
        <f t="shared" si="0"/>
        <v>323.42816643882435</v>
      </c>
      <c r="Q15" s="26">
        <f t="shared" si="3"/>
        <v>0.61666666666667425</v>
      </c>
      <c r="T15" s="9">
        <f t="shared" si="4"/>
        <v>323.57658321941221</v>
      </c>
      <c r="V15" s="29">
        <f t="shared" si="5"/>
        <v>0.32865854978354037</v>
      </c>
    </row>
    <row r="16" spans="1:22" x14ac:dyDescent="0.3">
      <c r="A16">
        <f t="shared" si="6"/>
        <v>1969</v>
      </c>
      <c r="C16" s="1">
        <f>INDEX(monthly_spo!$J:$J,89+($A16-$A$5)*12)</f>
        <v>323.57</v>
      </c>
      <c r="D16" s="1">
        <f>INDEX(monthly_spo!$J:$J,90+($A16-$A$5)*12)</f>
        <v>324.72000000000003</v>
      </c>
      <c r="E16" s="1">
        <f>INDEX(monthly_spo!$J:$J,91+($A16-$A$5)*12)</f>
        <v>323.77</v>
      </c>
      <c r="F16" s="1">
        <f>INDEX(monthly_spo!$J:$J,92+($A16-$A$5)*12)</f>
        <v>323.88</v>
      </c>
      <c r="H16" s="1">
        <f>INDEX(monthly_mlo!$J:$J,68+($A16-$A$5)*12)</f>
        <v>324.82</v>
      </c>
      <c r="I16" s="1">
        <f>INDEX(monthly_mlo!$J:$J,69+($A16-$A$5)*12)</f>
        <v>324.94</v>
      </c>
      <c r="J16" s="1">
        <f>INDEX(monthly_mlo!$J:$J,70+($A16-$A$6)*12)</f>
        <v>323.99</v>
      </c>
      <c r="K16" s="1">
        <f>INDEX(monthly_mlo!$J:$J,71+($A16-$A$6)*12)</f>
        <v>323.77999999999997</v>
      </c>
      <c r="M16" s="26">
        <f t="shared" si="1"/>
        <v>324.62333333333333</v>
      </c>
      <c r="N16" s="26">
        <f t="shared" si="2"/>
        <v>325.01500000000004</v>
      </c>
      <c r="O16" s="26">
        <f t="shared" si="0"/>
        <v>324.99514974937347</v>
      </c>
      <c r="Q16" s="26">
        <f t="shared" si="3"/>
        <v>0.39166666666670835</v>
      </c>
      <c r="T16" s="9">
        <f t="shared" si="4"/>
        <v>325.00507487468678</v>
      </c>
      <c r="V16" s="29">
        <f t="shared" si="5"/>
        <v>0.15834190590112485</v>
      </c>
    </row>
    <row r="17" spans="1:22" x14ac:dyDescent="0.3">
      <c r="A17">
        <f t="shared" si="6"/>
        <v>1970</v>
      </c>
      <c r="C17" s="1">
        <f>INDEX(monthly_spo!$J:$J,89+($A17-$A$5)*12)</f>
        <v>324.83</v>
      </c>
      <c r="D17" s="1">
        <f>INDEX(monthly_spo!$J:$J,90+($A17-$A$5)*12)</f>
        <v>324.81</v>
      </c>
      <c r="E17" s="1">
        <f>INDEX(monthly_spo!$J:$J,91+($A17-$A$5)*12)</f>
        <v>324.89</v>
      </c>
      <c r="F17" s="1">
        <f>INDEX(monthly_spo!$J:$J,92+($A17-$A$5)*12)</f>
        <v>324.95</v>
      </c>
      <c r="H17" s="1">
        <f>INDEX(monthly_mlo!$J:$J,68+($A17-$A$5)*12)</f>
        <v>325.95999999999998</v>
      </c>
      <c r="I17" s="1">
        <f>INDEX(monthly_mlo!$J:$J,69+($A17-$A$5)*12)</f>
        <v>325.95</v>
      </c>
      <c r="J17" s="1">
        <f>INDEX(monthly_mlo!$J:$J,70+($A17-$A$6)*12)</f>
        <v>325.02</v>
      </c>
      <c r="K17" s="1">
        <f>INDEX(monthly_mlo!$J:$J,71+($A17-$A$6)*12)</f>
        <v>325.35000000000002</v>
      </c>
      <c r="M17" s="26">
        <f t="shared" si="1"/>
        <v>325.36833333333334</v>
      </c>
      <c r="N17" s="26">
        <f t="shared" si="2"/>
        <v>326.03666666666669</v>
      </c>
      <c r="O17" s="26">
        <f t="shared" si="0"/>
        <v>325.79213305992255</v>
      </c>
      <c r="Q17" s="26">
        <f t="shared" si="3"/>
        <v>0.66833333333335077</v>
      </c>
      <c r="T17" s="9">
        <f t="shared" si="4"/>
        <v>325.91439986329465</v>
      </c>
      <c r="V17" s="29">
        <f t="shared" si="5"/>
        <v>0.13219192868535856</v>
      </c>
    </row>
    <row r="18" spans="1:22" x14ac:dyDescent="0.3">
      <c r="A18">
        <f t="shared" si="6"/>
        <v>1971</v>
      </c>
      <c r="C18" s="1">
        <f>INDEX(monthly_spo!$J:$J,89+($A18-$A$5)*12)</f>
        <v>327.89</v>
      </c>
      <c r="D18" s="1">
        <f>INDEX(monthly_spo!$J:$J,90+($A18-$A$5)*12)</f>
        <v>325.91000000000003</v>
      </c>
      <c r="E18" s="1">
        <f>INDEX(monthly_spo!$J:$J,91+($A18-$A$5)*12)</f>
        <v>325.92</v>
      </c>
      <c r="F18" s="1">
        <f>INDEX(monthly_spo!$J:$J,92+($A18-$A$5)*12)</f>
        <v>325.92</v>
      </c>
      <c r="H18" s="1">
        <f>INDEX(monthly_mlo!$J:$J,68+($A18-$A$5)*12)</f>
        <v>326.77999999999997</v>
      </c>
      <c r="I18" s="1">
        <f>INDEX(monthly_mlo!$J:$J,69+($A18-$A$5)*12)</f>
        <v>326.83999999999997</v>
      </c>
      <c r="J18" s="1">
        <f>INDEX(monthly_mlo!$J:$J,70+($A18-$A$6)*12)</f>
        <v>326.16000000000003</v>
      </c>
      <c r="K18" s="1">
        <f>INDEX(monthly_mlo!$J:$J,71+($A18-$A$6)*12)</f>
        <v>326.04000000000002</v>
      </c>
      <c r="M18" s="26">
        <f t="shared" si="1"/>
        <v>326.6516666666667</v>
      </c>
      <c r="N18" s="26">
        <f t="shared" si="2"/>
        <v>326.82833333333332</v>
      </c>
      <c r="O18" s="26">
        <f t="shared" si="0"/>
        <v>327.12744970380498</v>
      </c>
      <c r="Q18" s="26">
        <f t="shared" si="3"/>
        <v>0.17666666666661968</v>
      </c>
      <c r="T18" s="9">
        <f t="shared" si="4"/>
        <v>326.97789151856915</v>
      </c>
      <c r="V18" s="29">
        <f t="shared" si="5"/>
        <v>0.27182498860790361</v>
      </c>
    </row>
    <row r="19" spans="1:22" x14ac:dyDescent="0.3">
      <c r="A19">
        <f t="shared" si="6"/>
        <v>1972</v>
      </c>
      <c r="C19" s="1">
        <f>INDEX(monthly_spo!$J:$J,89+($A19-$A$5)*12)</f>
        <v>326.54000000000002</v>
      </c>
      <c r="D19" s="1">
        <f>INDEX(monthly_spo!$J:$J,90+($A19-$A$5)*12)</f>
        <v>326.64</v>
      </c>
      <c r="E19" s="1">
        <f>INDEX(monthly_spo!$J:$J,91+($A19-$A$5)*12)</f>
        <v>326.83</v>
      </c>
      <c r="F19" s="1">
        <f>INDEX(monthly_spo!$J:$J,92+($A19-$A$5)*12)</f>
        <v>326.54000000000002</v>
      </c>
      <c r="H19" s="1">
        <f>INDEX(monthly_mlo!$J:$J,68+($A19-$A$5)*12)</f>
        <v>328.49</v>
      </c>
      <c r="I19" s="1">
        <f>INDEX(monthly_mlo!$J:$J,69+($A19-$A$5)*12)</f>
        <v>328.38</v>
      </c>
      <c r="J19" s="1">
        <f>INDEX(monthly_mlo!$J:$J,70+($A19-$A$6)*12)</f>
        <v>326.76</v>
      </c>
      <c r="K19" s="1">
        <f>INDEX(monthly_mlo!$J:$J,71+($A19-$A$6)*12)</f>
        <v>326.99</v>
      </c>
      <c r="M19" s="26">
        <f t="shared" si="1"/>
        <v>327.50166666666667</v>
      </c>
      <c r="N19" s="26">
        <f t="shared" si="2"/>
        <v>328.53833333333336</v>
      </c>
      <c r="O19" s="26">
        <f t="shared" si="0"/>
        <v>328.02943301435408</v>
      </c>
      <c r="Q19" s="26">
        <f t="shared" si="3"/>
        <v>1.0366666666666902</v>
      </c>
      <c r="T19" s="9">
        <f t="shared" si="4"/>
        <v>328.28388317384372</v>
      </c>
      <c r="V19" s="29">
        <f t="shared" si="5"/>
        <v>0.40400834472546876</v>
      </c>
    </row>
    <row r="20" spans="1:22" x14ac:dyDescent="0.3">
      <c r="A20">
        <f t="shared" si="6"/>
        <v>1973</v>
      </c>
      <c r="C20" s="1">
        <f>INDEX(monthly_spo!$J:$J,89+($A20-$A$5)*12)</f>
        <v>328.19</v>
      </c>
      <c r="D20" s="1">
        <f>INDEX(monthly_spo!$J:$J,90+($A20-$A$5)*12)</f>
        <v>328.41</v>
      </c>
      <c r="E20" s="1">
        <f>INDEX(monthly_spo!$J:$J,91+($A20-$A$5)*12)</f>
        <v>328.38</v>
      </c>
      <c r="F20" s="1">
        <f>INDEX(monthly_spo!$J:$J,92+($A20-$A$5)*12)</f>
        <v>328.43</v>
      </c>
      <c r="H20" s="1">
        <f>INDEX(monthly_mlo!$J:$J,68+($A20-$A$5)*12)</f>
        <v>330.16</v>
      </c>
      <c r="I20" s="1">
        <f>INDEX(monthly_mlo!$J:$J,69+($A20-$A$5)*12)</f>
        <v>329.47</v>
      </c>
      <c r="J20" s="1">
        <f>INDEX(monthly_mlo!$J:$J,70+($A20-$A$6)*12)</f>
        <v>328.53</v>
      </c>
      <c r="K20" s="1">
        <f>INDEX(monthly_mlo!$J:$J,71+($A20-$A$6)*12)</f>
        <v>328.92</v>
      </c>
      <c r="M20" s="26">
        <f t="shared" si="1"/>
        <v>328.70333333333338</v>
      </c>
      <c r="N20" s="26">
        <f t="shared" si="2"/>
        <v>329.64</v>
      </c>
      <c r="O20" s="26">
        <f t="shared" si="0"/>
        <v>329.28308299156987</v>
      </c>
      <c r="Q20" s="26">
        <f t="shared" si="3"/>
        <v>0.93666666666661058</v>
      </c>
      <c r="T20" s="9">
        <f t="shared" si="4"/>
        <v>329.4615414957849</v>
      </c>
      <c r="V20" s="29">
        <f t="shared" si="5"/>
        <v>0.43290866370469416</v>
      </c>
    </row>
    <row r="21" spans="1:22" x14ac:dyDescent="0.3">
      <c r="A21">
        <f t="shared" si="6"/>
        <v>1974</v>
      </c>
      <c r="C21" s="1">
        <f>INDEX(monthly_spo!$J:$J,89+($A21-$A$5)*12)</f>
        <v>328.71</v>
      </c>
      <c r="D21" s="1">
        <f>INDEX(monthly_spo!$J:$J,90+($A21-$A$5)*12)</f>
        <v>328.8</v>
      </c>
      <c r="E21" s="1">
        <f>INDEX(monthly_spo!$J:$J,91+($A21-$A$5)*12)</f>
        <v>328.98</v>
      </c>
      <c r="F21" s="1">
        <f>INDEX(monthly_spo!$J:$J,92+($A21-$A$5)*12)</f>
        <v>329.25</v>
      </c>
      <c r="H21" s="1">
        <f>INDEX(monthly_mlo!$J:$J,68+($A21-$A$5)*12)</f>
        <v>330.46</v>
      </c>
      <c r="I21" s="1">
        <f>INDEX(monthly_mlo!$J:$J,69+($A21-$A$5)*12)</f>
        <v>330.41</v>
      </c>
      <c r="J21" s="1">
        <f>INDEX(monthly_mlo!$J:$J,70+($A21-$A$6)*12)</f>
        <v>329.34</v>
      </c>
      <c r="K21" s="1">
        <f>INDEX(monthly_mlo!$J:$J,71+($A21-$A$6)*12)</f>
        <v>330.06</v>
      </c>
      <c r="M21" s="26">
        <f t="shared" si="1"/>
        <v>329.57333333333332</v>
      </c>
      <c r="N21" s="26">
        <f t="shared" si="2"/>
        <v>330.46999999999997</v>
      </c>
      <c r="O21" s="26">
        <f t="shared" si="0"/>
        <v>330.20506630211895</v>
      </c>
      <c r="Q21" s="26">
        <f t="shared" si="3"/>
        <v>0.89666666666664696</v>
      </c>
      <c r="T21" s="9">
        <f t="shared" si="4"/>
        <v>330.33753315105946</v>
      </c>
      <c r="V21" s="29">
        <f t="shared" si="5"/>
        <v>0.31092535315556802</v>
      </c>
    </row>
    <row r="22" spans="1:22" x14ac:dyDescent="0.3">
      <c r="A22">
        <f t="shared" si="6"/>
        <v>1975</v>
      </c>
      <c r="C22" s="1">
        <f>INDEX(monthly_spo!$J:$J,89+($A22-$A$5)*12)</f>
        <v>330.06</v>
      </c>
      <c r="D22" s="1">
        <f>INDEX(monthly_spo!$J:$J,90+($A22-$A$5)*12)</f>
        <v>330.09</v>
      </c>
      <c r="E22" s="1">
        <f>INDEX(monthly_spo!$J:$J,91+($A22-$A$5)*12)</f>
        <v>330.38</v>
      </c>
      <c r="F22" s="1">
        <f>INDEX(monthly_spo!$J:$J,92+($A22-$A$5)*12)</f>
        <v>330.37</v>
      </c>
      <c r="H22" s="1">
        <f>INDEX(monthly_mlo!$J:$J,68+($A22-$A$5)*12)</f>
        <v>331.5</v>
      </c>
      <c r="I22" s="1">
        <f>INDEX(monthly_mlo!$J:$J,69+($A22-$A$5)*12)</f>
        <v>331.6</v>
      </c>
      <c r="J22" s="1">
        <f>INDEX(monthly_mlo!$J:$J,70+($A22-$A$6)*12)</f>
        <v>330.39</v>
      </c>
      <c r="K22" s="1">
        <f>INDEX(monthly_mlo!$J:$J,71+($A22-$A$6)*12)</f>
        <v>330.76</v>
      </c>
      <c r="M22" s="26">
        <f t="shared" si="1"/>
        <v>330.71500000000003</v>
      </c>
      <c r="N22" s="26">
        <f t="shared" si="2"/>
        <v>331.68</v>
      </c>
      <c r="O22" s="26">
        <f t="shared" si="0"/>
        <v>331.39871627933474</v>
      </c>
      <c r="Q22" s="26">
        <f t="shared" si="3"/>
        <v>0.96499999999997499</v>
      </c>
      <c r="T22" s="9">
        <f t="shared" si="4"/>
        <v>331.53935813966734</v>
      </c>
      <c r="V22" s="29">
        <f t="shared" si="5"/>
        <v>0.27310870927314568</v>
      </c>
    </row>
    <row r="23" spans="1:22" x14ac:dyDescent="0.3">
      <c r="A23">
        <f t="shared" si="6"/>
        <v>1976</v>
      </c>
      <c r="C23" s="1">
        <f>INDEX(monthly_spo!$J:$J,89+($A23-$A$5)*12)</f>
        <v>331.33</v>
      </c>
      <c r="D23" s="1">
        <f>INDEX(monthly_spo!$J:$J,90+($A23-$A$5)*12)</f>
        <v>331.24</v>
      </c>
      <c r="E23" s="1">
        <f>INDEX(monthly_spo!$J:$J,91+($A23-$A$5)*12)</f>
        <v>331.35</v>
      </c>
      <c r="F23" s="1">
        <f>INDEX(monthly_spo!$J:$J,92+($A23-$A$5)*12)</f>
        <v>331.35</v>
      </c>
      <c r="H23" s="1">
        <f>INDEX(monthly_mlo!$J:$J,68+($A23-$A$5)*12)</f>
        <v>332.32</v>
      </c>
      <c r="I23" s="1">
        <f>INDEX(monthly_mlo!$J:$J,69+($A23-$A$5)*12)</f>
        <v>332.52</v>
      </c>
      <c r="J23" s="1">
        <f>INDEX(monthly_mlo!$J:$J,70+($A23-$A$6)*12)</f>
        <v>331.73</v>
      </c>
      <c r="K23" s="1">
        <f>INDEX(monthly_mlo!$J:$J,71+($A23-$A$6)*12)</f>
        <v>331.92</v>
      </c>
      <c r="M23" s="26">
        <f t="shared" si="1"/>
        <v>332.12000000000006</v>
      </c>
      <c r="N23" s="26">
        <f t="shared" si="2"/>
        <v>332.65833333333336</v>
      </c>
      <c r="O23" s="26">
        <f t="shared" si="0"/>
        <v>332.8556995898839</v>
      </c>
      <c r="Q23" s="26">
        <f t="shared" si="3"/>
        <v>0.53833333333329847</v>
      </c>
      <c r="T23" s="9">
        <f t="shared" si="4"/>
        <v>332.7570164616086</v>
      </c>
      <c r="V23" s="29">
        <f t="shared" si="5"/>
        <v>0.23932498860790474</v>
      </c>
    </row>
    <row r="24" spans="1:22" x14ac:dyDescent="0.3">
      <c r="A24">
        <f t="shared" si="6"/>
        <v>1977</v>
      </c>
      <c r="C24" s="1">
        <f>INDEX(monthly_spo!$J:$J,89+($A24-$A$5)*12)</f>
        <v>332.9</v>
      </c>
      <c r="D24" s="1">
        <f>INDEX(monthly_spo!$J:$J,90+($A24-$A$5)*12)</f>
        <v>333</v>
      </c>
      <c r="E24" s="1">
        <f>INDEX(monthly_spo!$J:$J,91+($A24-$A$5)*12)</f>
        <v>332.92</v>
      </c>
      <c r="F24" s="1">
        <f>INDEX(monthly_spo!$J:$J,92+($A24-$A$5)*12)</f>
        <v>333.07</v>
      </c>
      <c r="H24" s="1">
        <f>INDEX(monthly_mlo!$J:$J,68+($A24-$A$5)*12)</f>
        <v>334.43</v>
      </c>
      <c r="I24" s="1">
        <f>INDEX(monthly_mlo!$J:$J,69+($A24-$A$5)*12)</f>
        <v>334.69</v>
      </c>
      <c r="J24" s="1">
        <f>INDEX(monthly_mlo!$J:$J,70+($A24-$A$6)*12)</f>
        <v>332.91</v>
      </c>
      <c r="K24" s="1">
        <f>INDEX(monthly_mlo!$J:$J,71+($A24-$A$6)*12)</f>
        <v>332.77</v>
      </c>
      <c r="M24" s="26">
        <f t="shared" si="1"/>
        <v>333.58499999999998</v>
      </c>
      <c r="N24" s="26">
        <f t="shared" si="2"/>
        <v>334.74333333333334</v>
      </c>
      <c r="O24" s="26">
        <f t="shared" si="0"/>
        <v>334.37268290043289</v>
      </c>
      <c r="Q24" s="26">
        <f t="shared" si="3"/>
        <v>1.1583333333333599</v>
      </c>
      <c r="T24" s="9">
        <f t="shared" si="4"/>
        <v>334.55800811688312</v>
      </c>
      <c r="V24" s="29">
        <f t="shared" si="5"/>
        <v>0.28400834472549263</v>
      </c>
    </row>
    <row r="25" spans="1:22" x14ac:dyDescent="0.3">
      <c r="A25">
        <f t="shared" si="6"/>
        <v>1978</v>
      </c>
      <c r="C25" s="1">
        <f>INDEX(monthly_spo!$J:$J,89+($A25-$A$5)*12)</f>
        <v>334.17</v>
      </c>
      <c r="D25" s="1">
        <f>INDEX(monthly_spo!$J:$J,90+($A25-$A$5)*12)</f>
        <v>334.12</v>
      </c>
      <c r="E25" s="1">
        <f>INDEX(monthly_spo!$J:$J,91+($A25-$A$5)*12)</f>
        <v>334.11</v>
      </c>
      <c r="F25" s="1">
        <f>INDEX(monthly_spo!$J:$J,92+($A25-$A$5)*12)</f>
        <v>334.39</v>
      </c>
      <c r="H25" s="1">
        <f>INDEX(monthly_mlo!$J:$J,68+($A25-$A$5)*12)</f>
        <v>335.95</v>
      </c>
      <c r="I25" s="1">
        <f>INDEX(monthly_mlo!$J:$J,69+($A25-$A$5)*12)</f>
        <v>335.79</v>
      </c>
      <c r="J25" s="1">
        <f>INDEX(monthly_mlo!$J:$J,70+($A25-$A$6)*12)</f>
        <v>334.96</v>
      </c>
      <c r="K25" s="1">
        <f>INDEX(monthly_mlo!$J:$J,71+($A25-$A$6)*12)</f>
        <v>334.73</v>
      </c>
      <c r="M25" s="26">
        <f t="shared" si="1"/>
        <v>335.13333333333333</v>
      </c>
      <c r="N25" s="26">
        <f t="shared" si="2"/>
        <v>336.00833333333333</v>
      </c>
      <c r="O25" s="26">
        <f t="shared" si="0"/>
        <v>335.97299954431531</v>
      </c>
      <c r="Q25" s="26">
        <f t="shared" si="3"/>
        <v>0.875</v>
      </c>
      <c r="T25" s="9">
        <f t="shared" si="4"/>
        <v>335.99066643882429</v>
      </c>
      <c r="V25" s="29">
        <f t="shared" si="5"/>
        <v>0.20299211095922942</v>
      </c>
    </row>
    <row r="26" spans="1:22" x14ac:dyDescent="0.3">
      <c r="A26">
        <f t="shared" si="6"/>
        <v>1979</v>
      </c>
      <c r="C26" s="1">
        <f>INDEX(monthly_spo!$J:$J,89+($A26-$A$5)*12)</f>
        <v>335.96</v>
      </c>
      <c r="D26" s="1">
        <f>INDEX(monthly_spo!$J:$J,90+($A26-$A$5)*12)</f>
        <v>335.86</v>
      </c>
      <c r="E26" s="1">
        <f>INDEX(monthly_spo!$J:$J,91+($A26-$A$5)*12)</f>
        <v>336.14</v>
      </c>
      <c r="F26" s="1">
        <f>INDEX(monthly_spo!$J:$J,92+($A26-$A$5)*12)</f>
        <v>336.11</v>
      </c>
      <c r="H26" s="1">
        <f>INDEX(monthly_mlo!$J:$J,68+($A26-$A$5)*12)</f>
        <v>337.33</v>
      </c>
      <c r="I26" s="1">
        <f>INDEX(monthly_mlo!$J:$J,69+($A26-$A$5)*12)</f>
        <v>337.58</v>
      </c>
      <c r="J26" s="1">
        <f>INDEX(monthly_mlo!$J:$J,70+($A26-$A$6)*12)</f>
        <v>336.21</v>
      </c>
      <c r="K26" s="1">
        <f>INDEX(monthly_mlo!$J:$J,71+($A26-$A$6)*12)</f>
        <v>336.1</v>
      </c>
      <c r="M26" s="26">
        <f t="shared" si="1"/>
        <v>336.87</v>
      </c>
      <c r="N26" s="26">
        <f t="shared" si="2"/>
        <v>337.69833333333332</v>
      </c>
      <c r="O26" s="26">
        <f t="shared" si="0"/>
        <v>337.76164952153113</v>
      </c>
      <c r="Q26" s="26">
        <f t="shared" si="3"/>
        <v>0.82833333333331893</v>
      </c>
      <c r="T26" s="9">
        <f t="shared" si="4"/>
        <v>337.7299914274322</v>
      </c>
      <c r="V26" s="29">
        <f t="shared" si="5"/>
        <v>4.9324988607907017E-2</v>
      </c>
    </row>
    <row r="27" spans="1:22" x14ac:dyDescent="0.3">
      <c r="A27">
        <f t="shared" si="6"/>
        <v>1980</v>
      </c>
      <c r="C27" s="1">
        <f>INDEX(monthly_spo!$J:$J,89+($A27-$A$5)*12)</f>
        <v>337.56</v>
      </c>
      <c r="D27" s="1">
        <f>INDEX(monthly_spo!$J:$J,90+($A27-$A$5)*12)</f>
        <v>337.86</v>
      </c>
      <c r="E27" s="1">
        <f>INDEX(monthly_spo!$J:$J,91+($A27-$A$5)*12)</f>
        <v>337.85</v>
      </c>
      <c r="F27" s="1">
        <f>INDEX(monthly_spo!$J:$J,92+($A27-$A$5)*12)</f>
        <v>337.84</v>
      </c>
      <c r="H27" s="1">
        <f>INDEX(monthly_mlo!$J:$J,68+($A27-$A$5)*12)</f>
        <v>339.14</v>
      </c>
      <c r="I27" s="1">
        <f>INDEX(monthly_mlo!$J:$J,69+($A27-$A$5)*12)</f>
        <v>339.06</v>
      </c>
      <c r="J27" s="1">
        <f>INDEX(monthly_mlo!$J:$J,70+($A27-$A$6)*12)</f>
        <v>338</v>
      </c>
      <c r="K27" s="1">
        <f>INDEX(monthly_mlo!$J:$J,71+($A27-$A$6)*12)</f>
        <v>337.7</v>
      </c>
      <c r="M27" s="26">
        <f t="shared" si="1"/>
        <v>338.32166666666666</v>
      </c>
      <c r="N27" s="26">
        <f t="shared" si="2"/>
        <v>339.25333333333333</v>
      </c>
      <c r="O27" s="26">
        <f t="shared" si="0"/>
        <v>339.26529949874686</v>
      </c>
      <c r="Q27" s="26">
        <f t="shared" si="3"/>
        <v>0.93166666666667197</v>
      </c>
      <c r="T27" s="9">
        <f t="shared" si="4"/>
        <v>339.25931641604006</v>
      </c>
      <c r="V27" s="29">
        <f t="shared" si="5"/>
        <v>3.7641176805664145E-2</v>
      </c>
    </row>
    <row r="28" spans="1:22" x14ac:dyDescent="0.3">
      <c r="A28">
        <f t="shared" si="6"/>
        <v>1981</v>
      </c>
      <c r="C28" s="1">
        <f>INDEX(monthly_spo!$J:$J,89+($A28-$A$5)*12)</f>
        <v>338.45</v>
      </c>
      <c r="D28" s="1">
        <f>INDEX(monthly_spo!$J:$J,90+($A28-$A$5)*12)</f>
        <v>338.73</v>
      </c>
      <c r="E28" s="1">
        <f>INDEX(monthly_spo!$J:$J,91+($A28-$A$5)*12)</f>
        <v>338.82</v>
      </c>
      <c r="F28" s="1">
        <f>INDEX(monthly_spo!$J:$J,92+($A28-$A$5)*12)</f>
        <v>339.01</v>
      </c>
      <c r="H28" s="1">
        <f>INDEX(monthly_mlo!$J:$J,68+($A28-$A$5)*12)</f>
        <v>340.41</v>
      </c>
      <c r="I28" s="1">
        <f>INDEX(monthly_mlo!$J:$J,69+($A28-$A$5)*12)</f>
        <v>340.47</v>
      </c>
      <c r="J28" s="1">
        <f>INDEX(monthly_mlo!$J:$J,70+($A28-$A$6)*12)</f>
        <v>339.22</v>
      </c>
      <c r="K28" s="1">
        <f>INDEX(monthly_mlo!$J:$J,71+($A28-$A$6)*12)</f>
        <v>339.82</v>
      </c>
      <c r="M28" s="26">
        <f t="shared" si="1"/>
        <v>339.33333333333331</v>
      </c>
      <c r="N28" s="26">
        <f t="shared" si="2"/>
        <v>340.63000000000005</v>
      </c>
      <c r="O28" s="26">
        <f t="shared" si="0"/>
        <v>340.32894947596265</v>
      </c>
      <c r="Q28" s="26">
        <f t="shared" si="3"/>
        <v>1.2966666666667379</v>
      </c>
      <c r="T28" s="9">
        <f t="shared" si="4"/>
        <v>340.47947473798138</v>
      </c>
      <c r="V28" s="29">
        <f t="shared" si="5"/>
        <v>0.15650834472546649</v>
      </c>
    </row>
    <row r="29" spans="1:22" x14ac:dyDescent="0.3">
      <c r="A29">
        <f t="shared" si="6"/>
        <v>1982</v>
      </c>
      <c r="C29" s="1">
        <f>INDEX(monthly_spo!$J:$J,89+($A29-$A$5)*12)</f>
        <v>339.63</v>
      </c>
      <c r="D29" s="1">
        <f>INDEX(monthly_spo!$J:$J,90+($A29-$A$5)*12)</f>
        <v>339.77</v>
      </c>
      <c r="E29" s="1">
        <f>INDEX(monthly_spo!$J:$J,91+($A29-$A$5)*12)</f>
        <v>339.95</v>
      </c>
      <c r="F29" s="1">
        <f>INDEX(monthly_spo!$J:$J,92+($A29-$A$5)*12)</f>
        <v>340.19</v>
      </c>
      <c r="H29" s="1">
        <f>INDEX(monthly_mlo!$J:$J,68+($A29-$A$5)*12)</f>
        <v>341.32</v>
      </c>
      <c r="I29" s="1">
        <f>INDEX(monthly_mlo!$J:$J,69+($A29-$A$5)*12)</f>
        <v>341.34</v>
      </c>
      <c r="J29" s="1">
        <f>INDEX(monthly_mlo!$J:$J,70+($A29-$A$6)*12)</f>
        <v>340.74</v>
      </c>
      <c r="K29" s="1">
        <f>INDEX(monthly_mlo!$J:$J,71+($A29-$A$6)*12)</f>
        <v>340.95</v>
      </c>
      <c r="M29" s="26">
        <f t="shared" si="1"/>
        <v>340.94</v>
      </c>
      <c r="N29" s="26">
        <f t="shared" si="2"/>
        <v>341.43</v>
      </c>
      <c r="O29" s="26">
        <f t="shared" si="0"/>
        <v>341.9875994531784</v>
      </c>
      <c r="Q29" s="26">
        <f t="shared" si="3"/>
        <v>0.49000000000000909</v>
      </c>
      <c r="T29" s="9">
        <f t="shared" si="4"/>
        <v>341.70879972658918</v>
      </c>
      <c r="V29" s="29">
        <f t="shared" si="5"/>
        <v>0.42932498860790247</v>
      </c>
    </row>
    <row r="30" spans="1:22" x14ac:dyDescent="0.3">
      <c r="A30">
        <f t="shared" si="6"/>
        <v>1983</v>
      </c>
      <c r="C30" s="1">
        <f>INDEX(monthly_spo!$J:$J,89+($A30-$A$5)*12)</f>
        <v>342.13</v>
      </c>
      <c r="D30" s="1">
        <f>INDEX(monthly_spo!$J:$J,90+($A30-$A$5)*12)</f>
        <v>342.17</v>
      </c>
      <c r="E30" s="1">
        <f>INDEX(monthly_spo!$J:$J,91+($A30-$A$5)*12)</f>
        <v>342.13</v>
      </c>
      <c r="F30" s="1">
        <f>INDEX(monthly_spo!$J:$J,92+($A30-$A$5)*12)</f>
        <v>342.21</v>
      </c>
      <c r="H30" s="1">
        <f>INDEX(monthly_mlo!$J:$J,68+($A30-$A$5)*12)</f>
        <v>343.22</v>
      </c>
      <c r="I30" s="1">
        <f>INDEX(monthly_mlo!$J:$J,69+($A30-$A$5)*12)</f>
        <v>343.85</v>
      </c>
      <c r="J30" s="1">
        <f>INDEX(monthly_mlo!$J:$J,70+($A30-$A$6)*12)</f>
        <v>341.36</v>
      </c>
      <c r="K30" s="1">
        <f>INDEX(monthly_mlo!$J:$J,71+($A30-$A$6)*12)</f>
        <v>341.86</v>
      </c>
      <c r="M30" s="26">
        <f t="shared" si="1"/>
        <v>342.63833333333332</v>
      </c>
      <c r="N30" s="26">
        <f t="shared" si="2"/>
        <v>343.68666666666667</v>
      </c>
      <c r="O30" s="26">
        <f t="shared" si="0"/>
        <v>343.73791609706086</v>
      </c>
      <c r="Q30" s="26">
        <f t="shared" si="3"/>
        <v>1.0483333333333462</v>
      </c>
      <c r="T30" s="9">
        <f t="shared" si="4"/>
        <v>343.71229138186379</v>
      </c>
      <c r="V30" s="29">
        <f t="shared" si="5"/>
        <v>0.30442444178629557</v>
      </c>
    </row>
    <row r="31" spans="1:22" x14ac:dyDescent="0.3">
      <c r="A31">
        <f t="shared" si="6"/>
        <v>1984</v>
      </c>
      <c r="C31" s="1">
        <f>INDEX(monthly_spo!$J:$J,89+($A31-$A$5)*12)</f>
        <v>342.91</v>
      </c>
      <c r="D31" s="1">
        <f>INDEX(monthly_spo!$J:$J,90+($A31-$A$5)*12)</f>
        <v>342.97</v>
      </c>
      <c r="E31" s="1">
        <f>INDEX(monthly_spo!$J:$J,91+($A31-$A$5)*12)</f>
        <v>343.09</v>
      </c>
      <c r="F31" s="1">
        <f>INDEX(monthly_spo!$J:$J,92+($A31-$A$5)*12)</f>
        <v>343.18</v>
      </c>
      <c r="H31" s="1">
        <f>INDEX(monthly_mlo!$J:$J,68+($A31-$A$5)*12)</f>
        <v>345.04</v>
      </c>
      <c r="I31" s="1">
        <f>INDEX(monthly_mlo!$J:$J,69+($A31-$A$5)*12)</f>
        <v>345.08</v>
      </c>
      <c r="J31" s="1">
        <f>INDEX(monthly_mlo!$J:$J,70+($A31-$A$6)*12)</f>
        <v>343.68</v>
      </c>
      <c r="K31" s="1">
        <f>INDEX(monthly_mlo!$J:$J,71+($A31-$A$6)*12)</f>
        <v>343.84</v>
      </c>
      <c r="M31" s="26">
        <f t="shared" si="1"/>
        <v>343.86666666666673</v>
      </c>
      <c r="N31" s="26">
        <f t="shared" si="2"/>
        <v>345.07499999999999</v>
      </c>
      <c r="O31" s="26">
        <f t="shared" si="0"/>
        <v>345.01823274094335</v>
      </c>
      <c r="Q31" s="26">
        <f t="shared" si="3"/>
        <v>1.2083333333332575</v>
      </c>
      <c r="T31" s="9">
        <f t="shared" si="4"/>
        <v>345.04661637047167</v>
      </c>
      <c r="V31" s="29">
        <f t="shared" si="5"/>
        <v>5.4008344725417601E-2</v>
      </c>
    </row>
    <row r="32" spans="1:22" x14ac:dyDescent="0.3">
      <c r="A32">
        <f t="shared" si="6"/>
        <v>1985</v>
      </c>
      <c r="C32" s="1">
        <f>INDEX(monthly_spo!$J:$J,89+($A32-$A$5)*12)</f>
        <v>344.38</v>
      </c>
      <c r="D32" s="1">
        <f>INDEX(monthly_spo!$J:$J,90+($A32-$A$5)*12)</f>
        <v>344.46</v>
      </c>
      <c r="E32" s="1">
        <f>INDEX(monthly_spo!$J:$J,91+($A32-$A$5)*12)</f>
        <v>344.71</v>
      </c>
      <c r="F32" s="1">
        <f>INDEX(monthly_spo!$J:$J,92+($A32-$A$5)*12)</f>
        <v>344.93</v>
      </c>
      <c r="H32" s="1">
        <f>INDEX(monthly_mlo!$J:$J,68+($A32-$A$5)*12)</f>
        <v>346.32</v>
      </c>
      <c r="I32" s="1">
        <f>INDEX(monthly_mlo!$J:$J,69+($A32-$A$5)*12)</f>
        <v>346.42</v>
      </c>
      <c r="J32" s="1">
        <f>INDEX(monthly_mlo!$J:$J,70+($A32-$A$6)*12)</f>
        <v>344.96</v>
      </c>
      <c r="K32" s="1">
        <f>INDEX(monthly_mlo!$J:$J,71+($A32-$A$6)*12)</f>
        <v>345.33</v>
      </c>
      <c r="M32" s="26">
        <f t="shared" si="1"/>
        <v>345.23499999999996</v>
      </c>
      <c r="N32" s="26">
        <f t="shared" si="2"/>
        <v>346.33333333333331</v>
      </c>
      <c r="O32" s="26">
        <f t="shared" si="0"/>
        <v>346.43854938482565</v>
      </c>
      <c r="Q32" s="26">
        <f t="shared" si="3"/>
        <v>1.0983333333333576</v>
      </c>
      <c r="T32" s="9">
        <f t="shared" si="4"/>
        <v>346.38594135907948</v>
      </c>
      <c r="V32" s="29">
        <f t="shared" si="5"/>
        <v>8.0991655274488039E-2</v>
      </c>
    </row>
    <row r="33" spans="1:22" x14ac:dyDescent="0.3">
      <c r="A33">
        <f t="shared" si="6"/>
        <v>1986</v>
      </c>
      <c r="C33" s="1">
        <f>INDEX(monthly_spo!$J:$J,89+($A33-$A$5)*12)</f>
        <v>345.76</v>
      </c>
      <c r="D33" s="1">
        <f>INDEX(monthly_spo!$J:$J,90+($A33-$A$5)*12)</f>
        <v>345.86</v>
      </c>
      <c r="E33" s="1">
        <f>INDEX(monthly_spo!$J:$J,91+($A33-$A$5)*12)</f>
        <v>345.98</v>
      </c>
      <c r="F33" s="1">
        <f>INDEX(monthly_spo!$J:$J,92+($A33-$A$5)*12)</f>
        <v>346.15</v>
      </c>
      <c r="H33" s="1">
        <f>INDEX(monthly_mlo!$J:$J,68+($A33-$A$5)*12)</f>
        <v>347.74</v>
      </c>
      <c r="I33" s="1">
        <f>INDEX(monthly_mlo!$J:$J,69+($A33-$A$5)*12)</f>
        <v>347.77</v>
      </c>
      <c r="J33" s="1">
        <f>INDEX(monthly_mlo!$J:$J,70+($A33-$A$6)*12)</f>
        <v>346.28</v>
      </c>
      <c r="K33" s="1">
        <f>INDEX(monthly_mlo!$J:$J,71+($A33-$A$6)*12)</f>
        <v>346.28</v>
      </c>
      <c r="M33" s="26">
        <f t="shared" si="1"/>
        <v>347.10666666666674</v>
      </c>
      <c r="N33" s="26">
        <f t="shared" si="2"/>
        <v>347.84999999999997</v>
      </c>
      <c r="O33" s="26">
        <f t="shared" si="0"/>
        <v>348.36219936204157</v>
      </c>
      <c r="Q33" s="26">
        <f t="shared" si="3"/>
        <v>0.74333333333322571</v>
      </c>
      <c r="T33" s="9">
        <f t="shared" si="4"/>
        <v>348.10609968102074</v>
      </c>
      <c r="V33" s="29">
        <f t="shared" si="5"/>
        <v>0.30870770676696679</v>
      </c>
    </row>
    <row r="34" spans="1:22" x14ac:dyDescent="0.3">
      <c r="A34">
        <f t="shared" si="6"/>
        <v>1987</v>
      </c>
      <c r="C34" s="1">
        <f>INDEX(monthly_spo!$J:$J,89+($A34-$A$5)*12)</f>
        <v>347.78</v>
      </c>
      <c r="D34" s="1">
        <f>INDEX(monthly_spo!$J:$J,90+($A34-$A$5)*12)</f>
        <v>348.13</v>
      </c>
      <c r="E34" s="1">
        <f>INDEX(monthly_spo!$J:$J,91+($A34-$A$5)*12)</f>
        <v>348.37</v>
      </c>
      <c r="F34" s="1">
        <f>INDEX(monthly_spo!$J:$J,92+($A34-$A$5)*12)</f>
        <v>348.42</v>
      </c>
      <c r="H34" s="1">
        <f>INDEX(monthly_mlo!$J:$J,68+($A34-$A$5)*12)</f>
        <v>349.9</v>
      </c>
      <c r="I34" s="1">
        <f>INDEX(monthly_mlo!$J:$J,69+($A34-$A$5)*12)</f>
        <v>349.83</v>
      </c>
      <c r="J34" s="1">
        <f>INDEX(monthly_mlo!$J:$J,70+($A34-$A$6)*12)</f>
        <v>348.01</v>
      </c>
      <c r="K34" s="1">
        <f>INDEX(monthly_mlo!$J:$J,71+($A34-$A$6)*12)</f>
        <v>347.8</v>
      </c>
      <c r="M34" s="26">
        <f t="shared" si="1"/>
        <v>348.99333333333334</v>
      </c>
      <c r="N34" s="26">
        <f t="shared" si="2"/>
        <v>350.24333333333334</v>
      </c>
      <c r="O34" s="26">
        <f t="shared" si="0"/>
        <v>350.30084933925724</v>
      </c>
      <c r="Q34" s="26">
        <f t="shared" si="3"/>
        <v>1.25</v>
      </c>
      <c r="T34" s="9">
        <f t="shared" si="4"/>
        <v>350.27209133629526</v>
      </c>
      <c r="V34" s="29">
        <f t="shared" si="5"/>
        <v>0.28485768398275013</v>
      </c>
    </row>
    <row r="35" spans="1:22" x14ac:dyDescent="0.3">
      <c r="A35">
        <f t="shared" si="6"/>
        <v>1988</v>
      </c>
      <c r="C35" s="1">
        <f>INDEX(monthly_spo!$J:$J,89+($A35-$A$5)*12)</f>
        <v>349.45</v>
      </c>
      <c r="D35" s="1">
        <f>INDEX(monthly_spo!$J:$J,90+($A35-$A$5)*12)</f>
        <v>349.64</v>
      </c>
      <c r="E35" s="1">
        <f>INDEX(monthly_spo!$J:$J,91+($A35-$A$5)*12)</f>
        <v>349.9</v>
      </c>
      <c r="F35" s="1">
        <f>INDEX(monthly_spo!$J:$J,92+($A35-$A$5)*12)</f>
        <v>350.12</v>
      </c>
      <c r="H35" s="1">
        <f>INDEX(monthly_mlo!$J:$J,68+($A35-$A$5)*12)</f>
        <v>352.16</v>
      </c>
      <c r="I35" s="1">
        <f>INDEX(monthly_mlo!$J:$J,69+($A35-$A$5)*12)</f>
        <v>352.21</v>
      </c>
      <c r="J35" s="1">
        <f>INDEX(monthly_mlo!$J:$J,70+($A35-$A$6)*12)</f>
        <v>350.42</v>
      </c>
      <c r="K35" s="1">
        <f>INDEX(monthly_mlo!$J:$J,71+($A35-$A$6)*12)</f>
        <v>351.06</v>
      </c>
      <c r="M35" s="26">
        <f t="shared" si="1"/>
        <v>350.20499999999998</v>
      </c>
      <c r="N35" s="26">
        <f t="shared" si="2"/>
        <v>352.4083333333333</v>
      </c>
      <c r="O35" s="26">
        <f t="shared" si="0"/>
        <v>351.56449931647302</v>
      </c>
      <c r="Q35" s="26">
        <f t="shared" si="3"/>
        <v>2.2033333333333189</v>
      </c>
      <c r="T35" s="9">
        <f t="shared" si="4"/>
        <v>351.98641632490319</v>
      </c>
      <c r="V35" s="29">
        <f t="shared" si="5"/>
        <v>0.45067501139209298</v>
      </c>
    </row>
    <row r="36" spans="1:22" x14ac:dyDescent="0.3">
      <c r="A36">
        <f t="shared" si="6"/>
        <v>1989</v>
      </c>
      <c r="C36" s="1">
        <f>INDEX(monthly_spo!$J:$J,89+($A36-$A$5)*12)</f>
        <v>350.92</v>
      </c>
      <c r="D36" s="1">
        <f>INDEX(monthly_spo!$J:$J,90+($A36-$A$5)*12)</f>
        <v>350.8</v>
      </c>
      <c r="E36" s="1">
        <f>INDEX(monthly_spo!$J:$J,91+($A36-$A$5)*12)</f>
        <v>350.87</v>
      </c>
      <c r="F36" s="1">
        <f>INDEX(monthly_spo!$J:$J,92+($A36-$A$5)*12)</f>
        <v>350.76</v>
      </c>
      <c r="H36" s="1">
        <f>INDEX(monthly_mlo!$J:$J,68+($A36-$A$5)*12)</f>
        <v>353.4</v>
      </c>
      <c r="I36" s="1">
        <f>INDEX(monthly_mlo!$J:$J,69+($A36-$A$5)*12)</f>
        <v>353.4</v>
      </c>
      <c r="J36" s="1">
        <f>INDEX(monthly_mlo!$J:$J,70+($A36-$A$6)*12)</f>
        <v>352.74</v>
      </c>
      <c r="K36" s="1">
        <f>INDEX(monthly_mlo!$J:$J,71+($A36-$A$6)*12)</f>
        <v>352.39</v>
      </c>
      <c r="M36" s="26">
        <f t="shared" si="1"/>
        <v>351.73333333333335</v>
      </c>
      <c r="N36" s="26">
        <f t="shared" si="2"/>
        <v>353.58666666666664</v>
      </c>
      <c r="O36" s="26">
        <f t="shared" si="0"/>
        <v>353.14481596035546</v>
      </c>
      <c r="Q36" s="26">
        <f t="shared" si="3"/>
        <v>1.8533333333332962</v>
      </c>
      <c r="T36" s="9">
        <f t="shared" si="4"/>
        <v>353.36574131351108</v>
      </c>
      <c r="V36" s="29">
        <f t="shared" si="5"/>
        <v>0.64284236158573549</v>
      </c>
    </row>
    <row r="37" spans="1:22" x14ac:dyDescent="0.3">
      <c r="A37">
        <f t="shared" si="6"/>
        <v>1990</v>
      </c>
      <c r="C37" s="1">
        <f>INDEX(monthly_spo!$J:$J,89+($A37-$A$5)*12)</f>
        <v>352.42</v>
      </c>
      <c r="D37" s="1">
        <f>INDEX(monthly_spo!$J:$J,90+($A37-$A$5)*12)</f>
        <v>352.44</v>
      </c>
      <c r="E37" s="1">
        <f>INDEX(monthly_spo!$J:$J,91+($A37-$A$5)*12)</f>
        <v>352.59</v>
      </c>
      <c r="F37" s="1">
        <f>INDEX(monthly_spo!$J:$J,92+($A37-$A$5)*12)</f>
        <v>352.7</v>
      </c>
      <c r="H37" s="1">
        <f>INDEX(monthly_mlo!$J:$J,68+($A37-$A$5)*12)</f>
        <v>354.94</v>
      </c>
      <c r="I37" s="1">
        <f>INDEX(monthly_mlo!$J:$J,69+($A37-$A$5)*12)</f>
        <v>355.09</v>
      </c>
      <c r="J37" s="1">
        <f>INDEX(monthly_mlo!$J:$J,70+($A37-$A$6)*12)</f>
        <v>353.65</v>
      </c>
      <c r="K37" s="1">
        <f>INDEX(monthly_mlo!$J:$J,71+($A37-$A$6)*12)</f>
        <v>354.02</v>
      </c>
      <c r="M37" s="26">
        <f t="shared" si="1"/>
        <v>353.01833333333326</v>
      </c>
      <c r="N37" s="26">
        <f t="shared" si="2"/>
        <v>354.93499999999995</v>
      </c>
      <c r="O37" s="26">
        <f t="shared" ref="O37:O60" si="7">M37+O$2+O$3*(A37-A$5)</f>
        <v>354.48179927090445</v>
      </c>
      <c r="Q37" s="26">
        <f t="shared" si="3"/>
        <v>1.9166666666666856</v>
      </c>
      <c r="T37" s="9">
        <f t="shared" si="4"/>
        <v>354.70839963545222</v>
      </c>
      <c r="V37" s="29">
        <f t="shared" si="5"/>
        <v>0.44752571770334271</v>
      </c>
    </row>
    <row r="38" spans="1:22" x14ac:dyDescent="0.3">
      <c r="A38">
        <f t="shared" si="6"/>
        <v>1991</v>
      </c>
      <c r="C38" s="1">
        <f>INDEX(monthly_spo!$J:$J,89+($A38-$A$5)*12)</f>
        <v>353.53</v>
      </c>
      <c r="D38" s="1">
        <f>INDEX(monthly_spo!$J:$J,90+($A38-$A$5)*12)</f>
        <v>353.59</v>
      </c>
      <c r="E38" s="1">
        <f>INDEX(monthly_spo!$J:$J,91+($A38-$A$5)*12)</f>
        <v>353.65</v>
      </c>
      <c r="F38" s="1">
        <f>INDEX(monthly_spo!$J:$J,92+($A38-$A$5)*12)</f>
        <v>353.51</v>
      </c>
      <c r="H38" s="1">
        <f>INDEX(monthly_mlo!$J:$J,68+($A38-$A$5)*12)</f>
        <v>355.86</v>
      </c>
      <c r="I38" s="1">
        <f>INDEX(monthly_mlo!$J:$J,69+($A38-$A$5)*12)</f>
        <v>355.87</v>
      </c>
      <c r="J38" s="1">
        <f>INDEX(monthly_mlo!$J:$J,70+($A38-$A$6)*12)</f>
        <v>354.71</v>
      </c>
      <c r="K38" s="1">
        <f>INDEX(monthly_mlo!$J:$J,71+($A38-$A$6)*12)</f>
        <v>355.07</v>
      </c>
      <c r="M38" s="26">
        <f t="shared" si="1"/>
        <v>354.19833333333332</v>
      </c>
      <c r="N38" s="26">
        <f t="shared" si="2"/>
        <v>355.93</v>
      </c>
      <c r="O38" s="26">
        <f t="shared" si="7"/>
        <v>355.71378258145364</v>
      </c>
      <c r="Q38" s="26">
        <f t="shared" si="3"/>
        <v>1.7316666666666833</v>
      </c>
      <c r="T38" s="9">
        <f t="shared" si="4"/>
        <v>355.82189129072685</v>
      </c>
      <c r="V38" s="29">
        <f t="shared" si="5"/>
        <v>0.33470907382093174</v>
      </c>
    </row>
    <row r="39" spans="1:22" x14ac:dyDescent="0.3">
      <c r="A39">
        <f t="shared" si="6"/>
        <v>1992</v>
      </c>
      <c r="C39" s="1">
        <f>INDEX(monthly_spo!$J:$J,89+($A39-$A$5)*12)</f>
        <v>354.7</v>
      </c>
      <c r="D39" s="1">
        <f>INDEX(monthly_spo!$J:$J,90+($A39-$A$5)*12)</f>
        <v>354.7</v>
      </c>
      <c r="E39" s="1">
        <f>INDEX(monthly_spo!$J:$J,91+($A39-$A$5)*12)</f>
        <v>354.81</v>
      </c>
      <c r="F39" s="1">
        <f>INDEX(monthly_spo!$J:$J,92+($A39-$A$5)*12)</f>
        <v>354.86</v>
      </c>
      <c r="H39" s="1">
        <f>INDEX(monthly_mlo!$J:$J,68+($A39-$A$5)*12)</f>
        <v>356.28</v>
      </c>
      <c r="I39" s="1">
        <f>INDEX(monthly_mlo!$J:$J,69+($A39-$A$5)*12)</f>
        <v>356.28</v>
      </c>
      <c r="J39" s="1">
        <f>INDEX(monthly_mlo!$J:$J,70+($A39-$A$6)*12)</f>
        <v>355.97</v>
      </c>
      <c r="K39" s="1">
        <f>INDEX(monthly_mlo!$J:$J,71+($A39-$A$6)*12)</f>
        <v>356.04</v>
      </c>
      <c r="M39" s="26">
        <f t="shared" si="1"/>
        <v>355.18499999999995</v>
      </c>
      <c r="N39" s="26">
        <f t="shared" si="2"/>
        <v>356.45</v>
      </c>
      <c r="O39" s="26">
        <f t="shared" si="7"/>
        <v>356.75243255866934</v>
      </c>
      <c r="Q39" s="26">
        <f t="shared" si="3"/>
        <v>1.2650000000000432</v>
      </c>
      <c r="T39" s="9">
        <f t="shared" si="4"/>
        <v>356.60121627933466</v>
      </c>
      <c r="V39" s="29">
        <f t="shared" si="5"/>
        <v>0.25932498860785813</v>
      </c>
    </row>
    <row r="40" spans="1:22" x14ac:dyDescent="0.3">
      <c r="A40">
        <f t="shared" si="6"/>
        <v>1993</v>
      </c>
      <c r="C40" s="1">
        <f>INDEX(monthly_spo!$J:$J,89+($A40-$A$5)*12)</f>
        <v>355.6</v>
      </c>
      <c r="D40" s="1">
        <f>INDEX(monthly_spo!$J:$J,90+($A40-$A$5)*12)</f>
        <v>355.5</v>
      </c>
      <c r="E40" s="1">
        <f>INDEX(monthly_spo!$J:$J,91+($A40-$A$5)*12)</f>
        <v>355.58</v>
      </c>
      <c r="F40" s="1">
        <f>INDEX(monthly_spo!$J:$J,92+($A40-$A$5)*12)</f>
        <v>355.85</v>
      </c>
      <c r="H40" s="1">
        <f>INDEX(monthly_mlo!$J:$J,68+($A40-$A$5)*12)</f>
        <v>357.47</v>
      </c>
      <c r="I40" s="1">
        <f>INDEX(monthly_mlo!$J:$J,69+($A40-$A$5)*12)</f>
        <v>357.69</v>
      </c>
      <c r="J40" s="1">
        <f>INDEX(monthly_mlo!$J:$J,70+($A40-$A$6)*12)</f>
        <v>356.69</v>
      </c>
      <c r="K40" s="1">
        <f>INDEX(monthly_mlo!$J:$J,71+($A40-$A$6)*12)</f>
        <v>356.48</v>
      </c>
      <c r="M40" s="26">
        <f t="shared" si="1"/>
        <v>356.56666666666666</v>
      </c>
      <c r="N40" s="26">
        <f t="shared" si="2"/>
        <v>357.96166666666664</v>
      </c>
      <c r="O40" s="26">
        <f t="shared" si="7"/>
        <v>358.18608253588519</v>
      </c>
      <c r="Q40" s="26">
        <f t="shared" si="3"/>
        <v>1.3949999999999818</v>
      </c>
      <c r="T40" s="9">
        <f t="shared" si="4"/>
        <v>358.07387460127592</v>
      </c>
      <c r="V40" s="29">
        <f t="shared" si="5"/>
        <v>0.26342421394394933</v>
      </c>
    </row>
    <row r="41" spans="1:22" x14ac:dyDescent="0.3">
      <c r="A41">
        <f t="shared" si="6"/>
        <v>1994</v>
      </c>
      <c r="C41" s="1">
        <f>INDEX(monthly_spo!$J:$J,89+($A41-$A$5)*12)</f>
        <v>357.3</v>
      </c>
      <c r="D41" s="1">
        <f>INDEX(monthly_spo!$J:$J,90+($A41-$A$5)*12)</f>
        <v>357.33</v>
      </c>
      <c r="E41" s="1">
        <f>INDEX(monthly_spo!$J:$J,91+($A41-$A$5)*12)</f>
        <v>357.54</v>
      </c>
      <c r="F41" s="1">
        <f>INDEX(monthly_spo!$J:$J,92+($A41-$A$5)*12)</f>
        <v>357.72</v>
      </c>
      <c r="H41" s="1">
        <f>INDEX(monthly_mlo!$J:$J,68+($A41-$A$5)*12)</f>
        <v>359.72</v>
      </c>
      <c r="I41" s="1">
        <f>INDEX(monthly_mlo!$J:$J,69+($A41-$A$5)*12)</f>
        <v>359.93</v>
      </c>
      <c r="J41" s="1">
        <f>INDEX(monthly_mlo!$J:$J,70+($A41-$A$6)*12)</f>
        <v>358.35</v>
      </c>
      <c r="K41" s="1">
        <f>INDEX(monthly_mlo!$J:$J,71+($A41-$A$6)*12)</f>
        <v>358.22</v>
      </c>
      <c r="M41" s="26">
        <f t="shared" si="1"/>
        <v>358.41833333333335</v>
      </c>
      <c r="N41" s="26">
        <f t="shared" si="2"/>
        <v>359.96499999999997</v>
      </c>
      <c r="O41" s="26">
        <f t="shared" si="7"/>
        <v>360.08973251310096</v>
      </c>
      <c r="Q41" s="26">
        <f t="shared" si="3"/>
        <v>1.5466666666666242</v>
      </c>
      <c r="T41" s="9">
        <f t="shared" si="4"/>
        <v>360.02736625655047</v>
      </c>
      <c r="V41" s="29">
        <f t="shared" si="5"/>
        <v>0.17457419115976336</v>
      </c>
    </row>
    <row r="42" spans="1:22" x14ac:dyDescent="0.3">
      <c r="A42">
        <f t="shared" si="6"/>
        <v>1995</v>
      </c>
      <c r="C42" s="1">
        <f>INDEX(monthly_spo!$J:$J,89+($A42-$A$5)*12)</f>
        <v>359.02</v>
      </c>
      <c r="D42" s="1">
        <f>INDEX(monthly_spo!$J:$J,90+($A42-$A$5)*12)</f>
        <v>359.28</v>
      </c>
      <c r="E42" s="1">
        <f>INDEX(monthly_spo!$J:$J,91+($A42-$A$5)*12)</f>
        <v>359.44</v>
      </c>
      <c r="F42" s="1">
        <f>INDEX(monthly_spo!$J:$J,92+($A42-$A$5)*12)</f>
        <v>359.67</v>
      </c>
      <c r="H42" s="1">
        <f>INDEX(monthly_mlo!$J:$J,68+($A42-$A$5)*12)</f>
        <v>361.71</v>
      </c>
      <c r="I42" s="1">
        <f>INDEX(monthly_mlo!$J:$J,69+($A42-$A$5)*12)</f>
        <v>361.59</v>
      </c>
      <c r="J42" s="1">
        <f>INDEX(monthly_mlo!$J:$J,70+($A42-$A$6)*12)</f>
        <v>359.95</v>
      </c>
      <c r="K42" s="1">
        <f>INDEX(monthly_mlo!$J:$J,71+($A42-$A$6)*12)</f>
        <v>360.31</v>
      </c>
      <c r="M42" s="26">
        <f t="shared" si="1"/>
        <v>359.94333333333333</v>
      </c>
      <c r="N42" s="26">
        <f t="shared" si="2"/>
        <v>361.91833333333329</v>
      </c>
      <c r="O42" s="26">
        <f t="shared" si="7"/>
        <v>361.66671582365007</v>
      </c>
      <c r="Q42" s="26">
        <f t="shared" si="3"/>
        <v>1.9749999999999659</v>
      </c>
      <c r="T42" s="9">
        <f t="shared" si="4"/>
        <v>361.79252457849168</v>
      </c>
      <c r="V42" s="29">
        <f t="shared" si="5"/>
        <v>0.18817501139210435</v>
      </c>
    </row>
    <row r="43" spans="1:22" x14ac:dyDescent="0.3">
      <c r="A43">
        <f t="shared" si="6"/>
        <v>1996</v>
      </c>
      <c r="C43" s="1">
        <f>INDEX(monthly_spo!$J:$J,89+($A43-$A$5)*12)</f>
        <v>360.32</v>
      </c>
      <c r="D43" s="1">
        <f>INDEX(monthly_spo!$J:$J,90+($A43-$A$5)*12)</f>
        <v>360.51</v>
      </c>
      <c r="E43" s="1">
        <f>INDEX(monthly_spo!$J:$J,91+($A43-$A$5)*12)</f>
        <v>360.63</v>
      </c>
      <c r="F43" s="1">
        <f>INDEX(monthly_spo!$J:$J,92+($A43-$A$5)*12)</f>
        <v>360.82</v>
      </c>
      <c r="H43" s="1">
        <f>INDEX(monthly_mlo!$J:$J,68+($A43-$A$5)*12)</f>
        <v>362.9</v>
      </c>
      <c r="I43" s="1">
        <f>INDEX(monthly_mlo!$J:$J,69+($A43-$A$5)*12)</f>
        <v>363.22</v>
      </c>
      <c r="J43" s="1">
        <f>INDEX(monthly_mlo!$J:$J,70+($A43-$A$6)*12)</f>
        <v>362.03</v>
      </c>
      <c r="K43" s="1">
        <f>INDEX(monthly_mlo!$J:$J,71+($A43-$A$6)*12)</f>
        <v>362.56</v>
      </c>
      <c r="M43" s="26">
        <f t="shared" si="1"/>
        <v>361.39833333333337</v>
      </c>
      <c r="N43" s="26">
        <f t="shared" si="2"/>
        <v>363.16333333333341</v>
      </c>
      <c r="O43" s="26">
        <f t="shared" si="7"/>
        <v>363.17369913419918</v>
      </c>
      <c r="Q43" s="26">
        <f t="shared" si="3"/>
        <v>1.7650000000000432</v>
      </c>
      <c r="T43" s="9">
        <f t="shared" si="4"/>
        <v>363.1685162337663</v>
      </c>
      <c r="V43" s="29">
        <f t="shared" si="5"/>
        <v>0.13099165527449941</v>
      </c>
    </row>
    <row r="44" spans="1:22" x14ac:dyDescent="0.3">
      <c r="A44">
        <f t="shared" si="6"/>
        <v>1997</v>
      </c>
      <c r="C44" s="1">
        <f>INDEX(monthly_spo!$J:$J,89+($A44-$A$5)*12)</f>
        <v>361.7</v>
      </c>
      <c r="D44" s="1">
        <f>INDEX(monthly_spo!$J:$J,90+($A44-$A$5)*12)</f>
        <v>361.96</v>
      </c>
      <c r="E44" s="1">
        <f>INDEX(monthly_spo!$J:$J,91+($A44-$A$5)*12)</f>
        <v>362.19</v>
      </c>
      <c r="F44" s="1">
        <f>INDEX(monthly_spo!$J:$J,92+($A44-$A$5)*12)</f>
        <v>362.67</v>
      </c>
      <c r="H44" s="1">
        <f>INDEX(monthly_mlo!$J:$J,68+($A44-$A$5)*12)</f>
        <v>364.59</v>
      </c>
      <c r="I44" s="1">
        <f>INDEX(monthly_mlo!$J:$J,69+($A44-$A$5)*12)</f>
        <v>365.17</v>
      </c>
      <c r="J44" s="1">
        <f>INDEX(monthly_mlo!$J:$J,70+($A44-$A$6)*12)</f>
        <v>363.17</v>
      </c>
      <c r="K44" s="1">
        <f>INDEX(monthly_mlo!$J:$J,71+($A44-$A$6)*12)</f>
        <v>363.3</v>
      </c>
      <c r="M44" s="26">
        <f t="shared" si="1"/>
        <v>363.47499999999997</v>
      </c>
      <c r="N44" s="26">
        <f t="shared" si="2"/>
        <v>365.16666666666669</v>
      </c>
      <c r="O44" s="26">
        <f t="shared" si="7"/>
        <v>365.30234911141486</v>
      </c>
      <c r="Q44" s="26">
        <f t="shared" si="3"/>
        <v>1.6916666666667197</v>
      </c>
      <c r="T44" s="9">
        <f t="shared" si="4"/>
        <v>365.23450788904074</v>
      </c>
      <c r="V44" s="29">
        <f t="shared" si="5"/>
        <v>7.3024122806970126E-2</v>
      </c>
    </row>
    <row r="45" spans="1:22" x14ac:dyDescent="0.3">
      <c r="A45">
        <f t="shared" si="6"/>
        <v>1998</v>
      </c>
      <c r="C45" s="1">
        <f>INDEX(monthly_spo!$J:$J,89+($A45-$A$5)*12)</f>
        <v>364.69</v>
      </c>
      <c r="D45" s="1">
        <f>INDEX(monthly_spo!$J:$J,90+($A45-$A$5)*12)</f>
        <v>364.8</v>
      </c>
      <c r="E45" s="1">
        <f>INDEX(monthly_spo!$J:$J,91+($A45-$A$5)*12)</f>
        <v>365.05</v>
      </c>
      <c r="F45" s="1">
        <f>INDEX(monthly_spo!$J:$J,92+($A45-$A$5)*12)</f>
        <v>365.13</v>
      </c>
      <c r="H45" s="1">
        <f>INDEX(monthly_mlo!$J:$J,68+($A45-$A$5)*12)</f>
        <v>367.62</v>
      </c>
      <c r="I45" s="1">
        <f>INDEX(monthly_mlo!$J:$J,69+($A45-$A$5)*12)</f>
        <v>367.87</v>
      </c>
      <c r="J45" s="1">
        <f>INDEX(monthly_mlo!$J:$J,70+($A45-$A$6)*12)</f>
        <v>365.31</v>
      </c>
      <c r="K45" s="1">
        <f>INDEX(monthly_mlo!$J:$J,71+($A45-$A$6)*12)</f>
        <v>365.45</v>
      </c>
      <c r="M45" s="26">
        <f t="shared" si="1"/>
        <v>365.70499999999998</v>
      </c>
      <c r="N45" s="26">
        <f t="shared" si="2"/>
        <v>367.96833333333331</v>
      </c>
      <c r="O45" s="26">
        <f t="shared" si="7"/>
        <v>367.58433242196401</v>
      </c>
      <c r="Q45" s="26">
        <f t="shared" si="3"/>
        <v>2.2633333333333212</v>
      </c>
      <c r="T45" s="9">
        <f t="shared" si="4"/>
        <v>367.77633287764866</v>
      </c>
      <c r="V45" s="29">
        <f t="shared" si="5"/>
        <v>0.25984167805873426</v>
      </c>
    </row>
    <row r="46" spans="1:22" x14ac:dyDescent="0.3">
      <c r="A46">
        <f t="shared" si="6"/>
        <v>1999</v>
      </c>
      <c r="C46" s="1">
        <f>INDEX(monthly_spo!$J:$J,89+($A46-$A$5)*12)</f>
        <v>366.32</v>
      </c>
      <c r="D46" s="1">
        <f>INDEX(monthly_spo!$J:$J,90+($A46-$A$5)*12)</f>
        <v>366.62</v>
      </c>
      <c r="E46" s="1">
        <f>INDEX(monthly_spo!$J:$J,91+($A46-$A$5)*12)</f>
        <v>366.54</v>
      </c>
      <c r="F46" s="1">
        <f>INDEX(monthly_spo!$J:$J,92+($A46-$A$5)*12)</f>
        <v>366.86</v>
      </c>
      <c r="H46" s="1">
        <f>INDEX(monthly_mlo!$J:$J,68+($A46-$A$5)*12)</f>
        <v>368.85</v>
      </c>
      <c r="I46" s="1">
        <f>INDEX(monthly_mlo!$J:$J,69+($A46-$A$5)*12)</f>
        <v>368.91</v>
      </c>
      <c r="J46" s="1">
        <f>INDEX(monthly_mlo!$J:$J,70+($A46-$A$6)*12)</f>
        <v>368.14</v>
      </c>
      <c r="K46" s="1">
        <f>INDEX(monthly_mlo!$J:$J,71+($A46-$A$6)*12)</f>
        <v>368.17</v>
      </c>
      <c r="M46" s="26">
        <f t="shared" si="1"/>
        <v>367.13833333333332</v>
      </c>
      <c r="N46" s="26">
        <f t="shared" si="2"/>
        <v>368.94499999999999</v>
      </c>
      <c r="O46" s="26">
        <f t="shared" si="7"/>
        <v>369.06964906584642</v>
      </c>
      <c r="Q46" s="26">
        <f t="shared" si="3"/>
        <v>1.806666666666672</v>
      </c>
      <c r="T46" s="9">
        <f t="shared" si="4"/>
        <v>369.00732453292323</v>
      </c>
      <c r="V46" s="29">
        <f t="shared" si="5"/>
        <v>0.25432498860786268</v>
      </c>
    </row>
    <row r="47" spans="1:22" x14ac:dyDescent="0.3">
      <c r="A47">
        <f t="shared" si="6"/>
        <v>2000</v>
      </c>
      <c r="C47" s="1">
        <f>INDEX(monthly_spo!$J:$J,89+($A47-$A$5)*12)</f>
        <v>367.47</v>
      </c>
      <c r="D47" s="1">
        <f>INDEX(monthly_spo!$J:$J,90+($A47-$A$5)*12)</f>
        <v>367.64</v>
      </c>
      <c r="E47" s="1">
        <f>INDEX(monthly_spo!$J:$J,91+($A47-$A$5)*12)</f>
        <v>367.9</v>
      </c>
      <c r="F47" s="1">
        <f>INDEX(monthly_spo!$J:$J,92+($A47-$A$5)*12)</f>
        <v>367.47</v>
      </c>
      <c r="H47" s="1">
        <f>INDEX(monthly_mlo!$J:$J,68+($A47-$A$5)*12)</f>
        <v>370.46</v>
      </c>
      <c r="I47" s="1">
        <f>INDEX(monthly_mlo!$J:$J,69+($A47-$A$5)*12)</f>
        <v>370.43</v>
      </c>
      <c r="J47" s="1">
        <f>INDEX(monthly_mlo!$J:$J,70+($A47-$A$6)*12)</f>
        <v>369.12</v>
      </c>
      <c r="K47" s="1">
        <f>INDEX(monthly_mlo!$J:$J,71+($A47-$A$6)*12)</f>
        <v>368.76</v>
      </c>
      <c r="M47" s="26">
        <f t="shared" si="1"/>
        <v>368.57</v>
      </c>
      <c r="N47" s="26">
        <f t="shared" si="2"/>
        <v>370.44166666666666</v>
      </c>
      <c r="O47" s="26">
        <f t="shared" si="7"/>
        <v>370.55329904306222</v>
      </c>
      <c r="Q47" s="26">
        <f t="shared" si="3"/>
        <v>1.8716666666666697</v>
      </c>
      <c r="T47" s="9">
        <f t="shared" si="4"/>
        <v>370.49748285486442</v>
      </c>
      <c r="V47" s="29">
        <f t="shared" si="5"/>
        <v>0.11814072112099439</v>
      </c>
    </row>
    <row r="48" spans="1:22" x14ac:dyDescent="0.3">
      <c r="A48">
        <f t="shared" si="6"/>
        <v>2001</v>
      </c>
      <c r="C48" s="1">
        <f>INDEX(monthly_spo!$J:$J,89+($A48-$A$5)*12)</f>
        <v>369.05</v>
      </c>
      <c r="D48" s="1">
        <f>INDEX(monthly_spo!$J:$J,90+($A48-$A$5)*12)</f>
        <v>369.07</v>
      </c>
      <c r="E48" s="1">
        <f>INDEX(monthly_spo!$J:$J,91+($A48-$A$5)*12)</f>
        <v>369.4</v>
      </c>
      <c r="F48" s="1">
        <f>INDEX(monthly_spo!$J:$J,92+($A48-$A$5)*12)</f>
        <v>369.87</v>
      </c>
      <c r="H48" s="1">
        <f>INDEX(monthly_mlo!$J:$J,68+($A48-$A$5)*12)</f>
        <v>371.86</v>
      </c>
      <c r="I48" s="1">
        <f>INDEX(monthly_mlo!$J:$J,69+($A48-$A$5)*12)</f>
        <v>372.15</v>
      </c>
      <c r="J48" s="1">
        <f>INDEX(monthly_mlo!$J:$J,70+($A48-$A$6)*12)</f>
        <v>370.27</v>
      </c>
      <c r="K48" s="1">
        <f>INDEX(monthly_mlo!$J:$J,71+($A48-$A$6)*12)</f>
        <v>370.79</v>
      </c>
      <c r="M48" s="26">
        <f t="shared" si="1"/>
        <v>370.56166666666667</v>
      </c>
      <c r="N48" s="26">
        <f t="shared" si="2"/>
        <v>372.23</v>
      </c>
      <c r="O48" s="26">
        <f t="shared" si="7"/>
        <v>372.59694902027798</v>
      </c>
      <c r="Q48" s="26">
        <f t="shared" si="3"/>
        <v>1.6683333333333508</v>
      </c>
      <c r="T48" s="9">
        <f t="shared" si="4"/>
        <v>372.413474510139</v>
      </c>
      <c r="V48" s="29">
        <f t="shared" si="5"/>
        <v>0.23929069833675953</v>
      </c>
    </row>
    <row r="49" spans="1:22" x14ac:dyDescent="0.3">
      <c r="A49">
        <f t="shared" si="6"/>
        <v>2002</v>
      </c>
      <c r="C49" s="1">
        <f>INDEX(monthly_spo!$J:$J,89+($A49-$A$5)*12)</f>
        <v>371.4</v>
      </c>
      <c r="D49" s="1">
        <f>INDEX(monthly_spo!$J:$J,90+($A49-$A$5)*12)</f>
        <v>371.42</v>
      </c>
      <c r="E49" s="1">
        <f>INDEX(monthly_spo!$J:$J,91+($A49-$A$5)*12)</f>
        <v>372.02</v>
      </c>
      <c r="F49" s="1">
        <f>INDEX(monthly_spo!$J:$J,92+($A49-$A$5)*12)</f>
        <v>372.14</v>
      </c>
      <c r="H49" s="1">
        <f>INDEX(monthly_mlo!$J:$J,68+($A49-$A$5)*12)</f>
        <v>374.27</v>
      </c>
      <c r="I49" s="1">
        <f>INDEX(monthly_mlo!$J:$J,69+($A49-$A$5)*12)</f>
        <v>374.69</v>
      </c>
      <c r="J49" s="1">
        <f>INDEX(monthly_mlo!$J:$J,70+($A49-$A$6)*12)</f>
        <v>372.42</v>
      </c>
      <c r="K49" s="1">
        <f>INDEX(monthly_mlo!$J:$J,71+($A49-$A$6)*12)</f>
        <v>372.38</v>
      </c>
      <c r="M49" s="26">
        <f t="shared" si="1"/>
        <v>372.55833333333334</v>
      </c>
      <c r="N49" s="26">
        <f t="shared" si="2"/>
        <v>374.65166666666664</v>
      </c>
      <c r="O49" s="26">
        <f t="shared" si="7"/>
        <v>374.64559899749378</v>
      </c>
      <c r="Q49" s="26">
        <f t="shared" si="3"/>
        <v>2.0933333333333053</v>
      </c>
      <c r="T49" s="9">
        <f t="shared" si="4"/>
        <v>374.64863283208024</v>
      </c>
      <c r="V49" s="29">
        <f t="shared" si="5"/>
        <v>0.18650834472541078</v>
      </c>
    </row>
    <row r="50" spans="1:22" x14ac:dyDescent="0.3">
      <c r="A50">
        <f t="shared" si="6"/>
        <v>2003</v>
      </c>
      <c r="C50" s="1">
        <f>INDEX(monthly_spo!$J:$J,89+($A50-$A$5)*12)</f>
        <v>373.22</v>
      </c>
      <c r="D50" s="1">
        <f>INDEX(monthly_spo!$J:$J,90+($A50-$A$5)*12)</f>
        <v>373.41</v>
      </c>
      <c r="E50" s="1">
        <f>INDEX(monthly_spo!$J:$J,91+($A50-$A$5)*12)</f>
        <v>373.67</v>
      </c>
      <c r="F50" s="1">
        <f>INDEX(monthly_spo!$J:$J,92+($A50-$A$5)*12)</f>
        <v>373.77</v>
      </c>
      <c r="H50" s="1">
        <f>INDEX(monthly_mlo!$J:$J,68+($A50-$A$5)*12)</f>
        <v>376.54</v>
      </c>
      <c r="I50" s="1">
        <f>INDEX(monthly_mlo!$J:$J,69+($A50-$A$5)*12)</f>
        <v>376.6</v>
      </c>
      <c r="J50" s="1">
        <f>INDEX(monthly_mlo!$J:$J,70+($A50-$A$6)*12)</f>
        <v>374.67</v>
      </c>
      <c r="K50" s="1">
        <f>INDEX(monthly_mlo!$J:$J,71+($A50-$A$6)*12)</f>
        <v>374.92</v>
      </c>
      <c r="M50" s="26">
        <f t="shared" si="1"/>
        <v>374.39499999999998</v>
      </c>
      <c r="N50" s="26">
        <f t="shared" si="2"/>
        <v>376.65666666666669</v>
      </c>
      <c r="O50" s="26">
        <f t="shared" si="7"/>
        <v>376.5342489747095</v>
      </c>
      <c r="Q50" s="26">
        <f t="shared" si="3"/>
        <v>2.2616666666667129</v>
      </c>
      <c r="T50" s="9">
        <f t="shared" si="4"/>
        <v>376.59545782068813</v>
      </c>
      <c r="V50" s="29">
        <f t="shared" si="5"/>
        <v>6.4242680565030241E-2</v>
      </c>
    </row>
    <row r="51" spans="1:22" x14ac:dyDescent="0.3">
      <c r="A51">
        <f t="shared" si="6"/>
        <v>2004</v>
      </c>
      <c r="C51" s="1">
        <f>INDEX(monthly_spo!$J:$J,89+($A51-$A$5)*12)</f>
        <v>375.12</v>
      </c>
      <c r="D51" s="1">
        <f>INDEX(monthly_spo!$J:$J,90+($A51-$A$5)*12)</f>
        <v>375.09</v>
      </c>
      <c r="E51" s="1">
        <f>INDEX(monthly_spo!$J:$J,91+($A51-$A$5)*12)</f>
        <v>375.44</v>
      </c>
      <c r="F51" s="1">
        <f>INDEX(monthly_spo!$J:$J,92+($A51-$A$5)*12)</f>
        <v>375.45</v>
      </c>
      <c r="H51" s="1">
        <f>INDEX(monthly_mlo!$J:$J,68+($A51-$A$5)*12)</f>
        <v>378.04</v>
      </c>
      <c r="I51" s="1">
        <f>INDEX(monthly_mlo!$J:$J,69+($A51-$A$5)*12)</f>
        <v>378.36</v>
      </c>
      <c r="J51" s="1">
        <f>INDEX(monthly_mlo!$J:$J,70+($A51-$A$6)*12)</f>
        <v>376.77</v>
      </c>
      <c r="K51" s="1">
        <f>INDEX(monthly_mlo!$J:$J,71+($A51-$A$6)*12)</f>
        <v>376.66</v>
      </c>
      <c r="M51" s="26">
        <f t="shared" si="1"/>
        <v>376.50833333333338</v>
      </c>
      <c r="N51" s="26">
        <f t="shared" si="2"/>
        <v>378.39166666666671</v>
      </c>
      <c r="O51" s="26">
        <f t="shared" si="7"/>
        <v>378.69956561859198</v>
      </c>
      <c r="Q51" s="26">
        <f t="shared" si="3"/>
        <v>1.8833333333333258</v>
      </c>
      <c r="T51" s="9">
        <f t="shared" si="4"/>
        <v>378.54561614262934</v>
      </c>
      <c r="V51" s="29">
        <f t="shared" si="5"/>
        <v>0.21515832194123163</v>
      </c>
    </row>
    <row r="52" spans="1:22" x14ac:dyDescent="0.3">
      <c r="A52">
        <f t="shared" si="6"/>
        <v>2005</v>
      </c>
      <c r="C52" s="1">
        <f>INDEX(monthly_spo!$J:$J,89+($A52-$A$5)*12)</f>
        <v>377.23</v>
      </c>
      <c r="D52" s="1">
        <f>INDEX(monthly_spo!$J:$J,90+($A52-$A$5)*12)</f>
        <v>377.04</v>
      </c>
      <c r="E52" s="1">
        <f>INDEX(monthly_spo!$J:$J,91+($A52-$A$5)*12)</f>
        <v>377.9</v>
      </c>
      <c r="F52" s="1">
        <f>INDEX(monthly_spo!$J:$J,92+($A52-$A$5)*12)</f>
        <v>377.95</v>
      </c>
      <c r="H52" s="1">
        <f>INDEX(monthly_mlo!$J:$J,68+($A52-$A$5)*12)</f>
        <v>380.53</v>
      </c>
      <c r="I52" s="1">
        <f>INDEX(monthly_mlo!$J:$J,69+($A52-$A$5)*12)</f>
        <v>380.88</v>
      </c>
      <c r="J52" s="1">
        <f>INDEX(monthly_mlo!$J:$J,70+($A52-$A$6)*12)</f>
        <v>378.32</v>
      </c>
      <c r="K52" s="1">
        <f>INDEX(monthly_mlo!$J:$J,71+($A52-$A$6)*12)</f>
        <v>378.95</v>
      </c>
      <c r="M52" s="26">
        <f t="shared" si="1"/>
        <v>378.25833333333338</v>
      </c>
      <c r="N52" s="26">
        <f t="shared" si="2"/>
        <v>381.04833333333335</v>
      </c>
      <c r="O52" s="26">
        <f t="shared" si="7"/>
        <v>380.50154892914111</v>
      </c>
      <c r="Q52" s="26">
        <f t="shared" si="3"/>
        <v>2.7899999999999636</v>
      </c>
      <c r="T52" s="9">
        <f t="shared" si="4"/>
        <v>380.77494113123726</v>
      </c>
      <c r="V52" s="29">
        <f t="shared" si="5"/>
        <v>0.42734167805875245</v>
      </c>
    </row>
    <row r="53" spans="1:22" x14ac:dyDescent="0.3">
      <c r="A53">
        <f t="shared" si="6"/>
        <v>2006</v>
      </c>
      <c r="C53" s="1">
        <f>INDEX(monthly_spo!$J:$J,89+($A53-$A$5)*12)</f>
        <v>378.91</v>
      </c>
      <c r="D53" s="1">
        <f>INDEX(monthly_spo!$J:$J,90+($A53-$A$5)*12)</f>
        <v>379.31</v>
      </c>
      <c r="E53" s="1">
        <f>INDEX(monthly_spo!$J:$J,91+($A53-$A$5)*12)</f>
        <v>379.29</v>
      </c>
      <c r="F53" s="1">
        <f>INDEX(monthly_spo!$J:$J,92+($A53-$A$5)*12)</f>
        <v>379.66</v>
      </c>
      <c r="H53" s="1">
        <f>INDEX(monthly_mlo!$J:$J,68+($A53-$A$5)*12)</f>
        <v>382.37</v>
      </c>
      <c r="I53" s="1">
        <f>INDEX(monthly_mlo!$J:$J,69+($A53-$A$5)*12)</f>
        <v>382.54</v>
      </c>
      <c r="J53" s="1">
        <f>INDEX(monthly_mlo!$J:$J,70+($A53-$A$6)*12)</f>
        <v>381.35</v>
      </c>
      <c r="K53" s="1">
        <f>INDEX(monthly_mlo!$J:$J,71+($A53-$A$6)*12)</f>
        <v>381.3</v>
      </c>
      <c r="M53" s="26">
        <f t="shared" si="1"/>
        <v>380.52666666666664</v>
      </c>
      <c r="N53" s="26">
        <f t="shared" si="2"/>
        <v>382.56333333333333</v>
      </c>
      <c r="O53" s="26">
        <f t="shared" si="7"/>
        <v>382.82186557302344</v>
      </c>
      <c r="Q53" s="26">
        <f t="shared" si="3"/>
        <v>2.0366666666666902</v>
      </c>
      <c r="T53" s="9">
        <f t="shared" si="4"/>
        <v>382.69259945317839</v>
      </c>
      <c r="V53" s="29">
        <f t="shared" si="5"/>
        <v>0.40265832194117479</v>
      </c>
    </row>
    <row r="54" spans="1:22" x14ac:dyDescent="0.3">
      <c r="A54">
        <f t="shared" si="6"/>
        <v>2007</v>
      </c>
      <c r="C54" s="1">
        <f>INDEX(monthly_spo!$J:$J,89+($A54-$A$5)*12)</f>
        <v>381.19</v>
      </c>
      <c r="D54" s="1">
        <f>INDEX(monthly_spo!$J:$J,90+($A54-$A$5)*12)</f>
        <v>381.48</v>
      </c>
      <c r="E54" s="1">
        <f>INDEX(monthly_spo!$J:$J,91+($A54-$A$5)*12)</f>
        <v>381.87</v>
      </c>
      <c r="F54" s="1">
        <f>INDEX(monthly_spo!$J:$J,92+($A54-$A$5)*12)</f>
        <v>381.89</v>
      </c>
      <c r="H54" s="1">
        <f>INDEX(monthly_mlo!$J:$J,68+($A54-$A$5)*12)</f>
        <v>384.58</v>
      </c>
      <c r="I54" s="1">
        <f>INDEX(monthly_mlo!$J:$J,69+($A54-$A$5)*12)</f>
        <v>384.54</v>
      </c>
      <c r="J54" s="1">
        <f>INDEX(monthly_mlo!$J:$J,70+($A54-$A$6)*12)</f>
        <v>382.47</v>
      </c>
      <c r="K54" s="1">
        <f>INDEX(monthly_mlo!$J:$J,71+($A54-$A$6)*12)</f>
        <v>382.99</v>
      </c>
      <c r="M54" s="26">
        <f t="shared" si="1"/>
        <v>382.41166666666669</v>
      </c>
      <c r="N54" s="26">
        <f t="shared" si="2"/>
        <v>384.81500000000005</v>
      </c>
      <c r="O54" s="26">
        <f t="shared" si="7"/>
        <v>384.75884888357263</v>
      </c>
      <c r="Q54" s="26">
        <f t="shared" ref="Q54:Q60" si="8">N54-M54</f>
        <v>2.4033333333333644</v>
      </c>
      <c r="T54" s="9">
        <f t="shared" si="4"/>
        <v>384.78692444178637</v>
      </c>
      <c r="V54" s="29">
        <f t="shared" si="5"/>
        <v>0.15734167805877064</v>
      </c>
    </row>
    <row r="55" spans="1:22" x14ac:dyDescent="0.3">
      <c r="A55">
        <f t="shared" si="6"/>
        <v>2008</v>
      </c>
      <c r="C55" s="1">
        <f>INDEX(monthly_spo!$J:$J,89+($A55-$A$5)*12)</f>
        <v>382.94</v>
      </c>
      <c r="D55" s="1">
        <f>INDEX(monthly_spo!$J:$J,90+($A55-$A$5)*12)</f>
        <v>383.13</v>
      </c>
      <c r="E55" s="1">
        <f>INDEX(monthly_spo!$J:$J,91+($A55-$A$5)*12)</f>
        <v>383.43</v>
      </c>
      <c r="F55" s="1">
        <f>INDEX(monthly_spo!$J:$J,92+($A55-$A$5)*12)</f>
        <v>383.46</v>
      </c>
      <c r="H55" s="1">
        <f>INDEX(monthly_mlo!$J:$J,68+($A55-$A$5)*12)</f>
        <v>386.24</v>
      </c>
      <c r="I55" s="1">
        <f>INDEX(monthly_mlo!$J:$J,69+($A55-$A$5)*12)</f>
        <v>386.04</v>
      </c>
      <c r="J55" s="1">
        <f>INDEX(monthly_mlo!$J:$J,70+($A55-$A$6)*12)</f>
        <v>385.05</v>
      </c>
      <c r="K55" s="1">
        <f>INDEX(monthly_mlo!$J:$J,71+($A55-$A$6)*12)</f>
        <v>385.13</v>
      </c>
      <c r="M55" s="26">
        <f t="shared" si="1"/>
        <v>384.02</v>
      </c>
      <c r="N55" s="26">
        <f t="shared" si="2"/>
        <v>386.33500000000004</v>
      </c>
      <c r="O55" s="26">
        <f t="shared" si="7"/>
        <v>386.41916552745499</v>
      </c>
      <c r="Q55" s="26">
        <f t="shared" si="8"/>
        <v>2.3150000000000546</v>
      </c>
      <c r="T55" s="9">
        <f t="shared" si="4"/>
        <v>386.37708276372751</v>
      </c>
      <c r="V55" s="29">
        <f t="shared" si="5"/>
        <v>7.015832194119298E-2</v>
      </c>
    </row>
    <row r="56" spans="1:22" x14ac:dyDescent="0.3">
      <c r="A56">
        <f t="shared" si="6"/>
        <v>2009</v>
      </c>
      <c r="C56" s="1">
        <f>INDEX(monthly_spo!$J:$J,89+($A56-$A$5)*12)</f>
        <v>384.55</v>
      </c>
      <c r="D56" s="1">
        <f>INDEX(monthly_spo!$J:$J,90+($A56-$A$5)*12)</f>
        <v>384.67</v>
      </c>
      <c r="E56" s="1">
        <f>INDEX(monthly_spo!$J:$J,91+($A56-$A$5)*12)</f>
        <v>384.99</v>
      </c>
      <c r="F56" s="1">
        <f>INDEX(monthly_spo!$J:$J,92+($A56-$A$5)*12)</f>
        <v>384.94</v>
      </c>
      <c r="H56" s="1">
        <f>INDEX(monthly_mlo!$J:$J,68+($A56-$A$5)*12)</f>
        <v>388.29</v>
      </c>
      <c r="I56" s="1">
        <f>INDEX(monthly_mlo!$J:$J,69+($A56-$A$5)*12)</f>
        <v>388.42</v>
      </c>
      <c r="J56" s="1">
        <f>INDEX(monthly_mlo!$J:$J,70+($A56-$A$6)*12)</f>
        <v>386.64</v>
      </c>
      <c r="K56" s="1">
        <f>INDEX(monthly_mlo!$J:$J,71+($A56-$A$6)*12)</f>
        <v>386.41</v>
      </c>
      <c r="M56" s="26">
        <f t="shared" si="1"/>
        <v>385.98499999999996</v>
      </c>
      <c r="N56" s="26">
        <f t="shared" si="2"/>
        <v>388.5916666666667</v>
      </c>
      <c r="O56" s="26">
        <f t="shared" si="7"/>
        <v>388.4361488380041</v>
      </c>
      <c r="Q56" s="26">
        <f t="shared" si="8"/>
        <v>2.6066666666667402</v>
      </c>
      <c r="T56" s="9">
        <f t="shared" si="4"/>
        <v>388.5139077523354</v>
      </c>
      <c r="V56" s="29">
        <f t="shared" si="5"/>
        <v>0.11984167805877632</v>
      </c>
    </row>
    <row r="57" spans="1:22" x14ac:dyDescent="0.3">
      <c r="A57">
        <f t="shared" si="6"/>
        <v>2010</v>
      </c>
      <c r="C57" s="1">
        <f>INDEX(monthly_spo!$J:$J,89+($A57-$A$5)*12)</f>
        <v>386.73</v>
      </c>
      <c r="D57" s="1">
        <f>INDEX(monthly_spo!$J:$J,90+($A57-$A$5)*12)</f>
        <v>387.01</v>
      </c>
      <c r="E57" s="1">
        <f>INDEX(monthly_spo!$J:$J,91+($A57-$A$5)*12)</f>
        <v>387.21</v>
      </c>
      <c r="F57" s="1">
        <f>INDEX(monthly_spo!$J:$J,92+($A57-$A$5)*12)</f>
        <v>387.6</v>
      </c>
      <c r="H57" s="1">
        <f>INDEX(monthly_mlo!$J:$J,68+($A57-$A$5)*12)</f>
        <v>390.91</v>
      </c>
      <c r="I57" s="1">
        <f>INDEX(monthly_mlo!$J:$J,69+($A57-$A$5)*12)</f>
        <v>390.74</v>
      </c>
      <c r="J57" s="1">
        <f>INDEX(monthly_mlo!$J:$J,70+($A57-$A$6)*12)</f>
        <v>388.54</v>
      </c>
      <c r="K57" s="1">
        <f>INDEX(monthly_mlo!$J:$J,71+($A57-$A$6)*12)</f>
        <v>389.34</v>
      </c>
      <c r="M57" s="26">
        <f t="shared" si="1"/>
        <v>387.90166666666664</v>
      </c>
      <c r="N57" s="26">
        <f t="shared" si="2"/>
        <v>391.02666666666664</v>
      </c>
      <c r="O57" s="26">
        <f t="shared" si="7"/>
        <v>390.40479881521986</v>
      </c>
      <c r="Q57" s="26">
        <f t="shared" si="8"/>
        <v>3.125</v>
      </c>
      <c r="T57" s="9">
        <f t="shared" si="4"/>
        <v>390.71573274094328</v>
      </c>
      <c r="V57" s="29">
        <f t="shared" si="5"/>
        <v>0.38869284005468785</v>
      </c>
    </row>
    <row r="58" spans="1:22" x14ac:dyDescent="0.3">
      <c r="A58">
        <f t="shared" ref="A58" si="9">A57+1</f>
        <v>2011</v>
      </c>
      <c r="C58" s="1">
        <f>INDEX(monthly_spo!$J:$J,89+($A58-$A$5)*12)</f>
        <v>388.57</v>
      </c>
      <c r="D58" s="1">
        <f>INDEX(monthly_spo!$J:$J,90+($A58-$A$5)*12)</f>
        <v>388.42</v>
      </c>
      <c r="E58" s="1">
        <f>INDEX(monthly_spo!$J:$J,91+($A58-$A$5)*12)</f>
        <v>388.95</v>
      </c>
      <c r="F58" s="1">
        <f>INDEX(monthly_spo!$J:$J,92+($A58-$A$5)*12)</f>
        <v>388.76</v>
      </c>
      <c r="H58" s="1">
        <f>INDEX(monthly_mlo!$J:$J,68+($A58-$A$5)*12)</f>
        <v>392.5</v>
      </c>
      <c r="I58" s="1">
        <f>INDEX(monthly_mlo!$J:$J,69+($A58-$A$5)*12)</f>
        <v>392.74</v>
      </c>
      <c r="J58" s="1">
        <f>INDEX(monthly_mlo!$J:$J,70+($A58-$A$6)*12)</f>
        <v>391.28</v>
      </c>
      <c r="K58" s="1">
        <f>INDEX(monthly_mlo!$J:$J,71+($A58-$A$6)*12)</f>
        <v>391.21</v>
      </c>
      <c r="M58" s="26">
        <f t="shared" si="1"/>
        <v>389.90000000000003</v>
      </c>
      <c r="N58" s="26">
        <f t="shared" si="2"/>
        <v>392.78666666666663</v>
      </c>
      <c r="O58" s="26">
        <f t="shared" si="7"/>
        <v>392.45511545910233</v>
      </c>
      <c r="Q58" s="26">
        <f t="shared" si="8"/>
        <v>2.8866666666665992</v>
      </c>
      <c r="T58" s="9">
        <f t="shared" si="4"/>
        <v>392.62089106288448</v>
      </c>
      <c r="V58" s="29">
        <f t="shared" si="5"/>
        <v>0.47670952950554124</v>
      </c>
    </row>
    <row r="59" spans="1:22" x14ac:dyDescent="0.3">
      <c r="A59">
        <f t="shared" ref="A59:A61" si="10">A58+1</f>
        <v>2012</v>
      </c>
      <c r="C59" s="1">
        <f>INDEX(monthly_spo!$J:$J,89+($A59-$A$5)*12)</f>
        <v>390.71</v>
      </c>
      <c r="D59" s="1">
        <f>INDEX(monthly_spo!$J:$J,90+($A59-$A$5)*12)</f>
        <v>391.14</v>
      </c>
      <c r="E59" s="1">
        <f>INDEX(monthly_spo!$J:$J,91+($A59-$A$5)*12)</f>
        <v>391.23</v>
      </c>
      <c r="F59" s="1">
        <f>INDEX(monthly_spo!$J:$J,92+($A59-$A$5)*12)</f>
        <v>391.53</v>
      </c>
      <c r="H59" s="1">
        <f>INDEX(monthly_mlo!$J:$J,68+($A59-$A$5)*12)</f>
        <v>395.24</v>
      </c>
      <c r="I59" s="1">
        <f>INDEX(monthly_mlo!$J:$J,69+($A59-$A$5)*12)</f>
        <v>395.33</v>
      </c>
      <c r="J59" s="1">
        <f>INDEX(monthly_mlo!$J:$J,70+($A59-$A$6)*12)</f>
        <v>393.06</v>
      </c>
      <c r="K59" s="1">
        <f>INDEX(monthly_mlo!$J:$J,71+($A59-$A$6)*12)</f>
        <v>392.62</v>
      </c>
      <c r="M59" s="26">
        <f t="shared" si="1"/>
        <v>392.51</v>
      </c>
      <c r="N59" s="26">
        <f t="shared" si="2"/>
        <v>395.55666666666667</v>
      </c>
      <c r="O59" s="26">
        <f t="shared" si="7"/>
        <v>395.11709876965142</v>
      </c>
      <c r="Q59" s="26">
        <f t="shared" si="8"/>
        <v>3.0466666666666811</v>
      </c>
      <c r="T59" s="9">
        <f t="shared" si="4"/>
        <v>395.33688271815902</v>
      </c>
      <c r="V59" s="29">
        <f t="shared" si="5"/>
        <v>0.38555955228977723</v>
      </c>
    </row>
    <row r="60" spans="1:22" x14ac:dyDescent="0.3">
      <c r="A60">
        <f t="shared" si="10"/>
        <v>2013</v>
      </c>
      <c r="C60" s="1">
        <f>INDEX(monthly_spo!$J:$J,89+($A60-$A$5)*12)</f>
        <v>393.38</v>
      </c>
      <c r="D60" s="1">
        <f>INDEX(monthly_spo!$J:$J,90+($A60-$A$5)*12)</f>
        <v>393.74</v>
      </c>
      <c r="E60" s="1">
        <f>INDEX(monthly_spo!$J:$J,91+($A60-$A$5)*12)</f>
        <v>394</v>
      </c>
      <c r="F60" s="1">
        <f>INDEX(monthly_spo!$J:$J,92+($A60-$A$5)*12)</f>
        <v>394.07</v>
      </c>
      <c r="H60" s="1">
        <f>INDEX(monthly_mlo!$J:$J,68+($A60-$A$5)*12)</f>
        <v>397.37</v>
      </c>
      <c r="I60" s="1">
        <f>INDEX(monthly_mlo!$J:$J,69+($A60-$A$5)*12)</f>
        <v>397.67</v>
      </c>
      <c r="J60" s="1">
        <f>INDEX(monthly_mlo!$J:$J,70+($A60-$A$6)*12)</f>
        <v>395.64</v>
      </c>
      <c r="K60" s="1">
        <f>INDEX(monthly_mlo!$J:$J,71+($A60-$A$6)*12)</f>
        <v>396.16</v>
      </c>
      <c r="M60" s="26">
        <f t="shared" si="1"/>
        <v>394.7166666666667</v>
      </c>
      <c r="N60" s="26">
        <f t="shared" si="2"/>
        <v>397.60500000000002</v>
      </c>
      <c r="O60" s="26">
        <f t="shared" si="7"/>
        <v>397.3757487468672</v>
      </c>
      <c r="Q60" s="26">
        <f t="shared" si="8"/>
        <v>2.8883333333333212</v>
      </c>
      <c r="T60" s="9">
        <f t="shared" si="4"/>
        <v>397.49037437343361</v>
      </c>
      <c r="V60" s="29">
        <f t="shared" si="5"/>
        <v>0.33440957507403368</v>
      </c>
    </row>
    <row r="61" spans="1:22" x14ac:dyDescent="0.3">
      <c r="A61">
        <f t="shared" si="10"/>
        <v>2014</v>
      </c>
      <c r="C61" s="1">
        <f>INDEX(monthly_spo!$J:$J,89+($A61-$A$5)*12)</f>
        <v>395.2</v>
      </c>
      <c r="D61" s="1">
        <f>INDEX(monthly_spo!$J:$J,90+($A61-$A$5)*12)</f>
        <v>395.45</v>
      </c>
      <c r="E61" s="1">
        <f>INDEX(monthly_spo!$J:$J,91+($A61-$A$5)*12)</f>
        <v>395.78</v>
      </c>
      <c r="F61" s="1">
        <f>INDEX(monthly_spo!$J:$J,92+($A61-$A$5)*12)</f>
        <v>395.88</v>
      </c>
      <c r="H61" s="1">
        <f>INDEX(monthly_mlo!$J:$J,68+($A61-$A$5)*12)</f>
        <v>399.49</v>
      </c>
      <c r="I61" s="1">
        <f>INDEX(monthly_mlo!$J:$J,69+($A61-$A$5)*12)</f>
        <v>399.73</v>
      </c>
      <c r="J61" s="1">
        <f>INDEX(monthly_mlo!$J:$J,70+($A61-$A$6)*12)</f>
        <v>397.82</v>
      </c>
      <c r="K61" s="1">
        <f>INDEX(monthly_mlo!$J:$J,71+($A61-$A$6)*12)</f>
        <v>397.28</v>
      </c>
      <c r="M61" s="26">
        <f t="shared" ref="M61" si="11">(D61+E62+0.5*(C61+F62))/3</f>
        <v>197.68333333333331</v>
      </c>
      <c r="N61" s="26">
        <f t="shared" ref="N61" si="12">(I61+J62+0.5*(H61+K62))/3</f>
        <v>199.82500000000002</v>
      </c>
      <c r="O61" s="26">
        <f t="shared" ref="O61" si="13">M61+O$2+O$3*(A61-A$5)</f>
        <v>200.39439872408292</v>
      </c>
      <c r="Q61" s="26">
        <f t="shared" ref="Q61" si="14">N61-M61</f>
        <v>2.1416666666667084</v>
      </c>
      <c r="T61" s="9">
        <f t="shared" ref="T61" si="15">N61*S$2 + O61*T$2</f>
        <v>200.10969936204145</v>
      </c>
      <c r="V61" s="29">
        <f t="shared" ref="V61" si="16">(ABS(O61-N61)+ABS(O60-N60))/2</f>
        <v>0.3993249886078587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Intro</vt:lpstr>
      <vt:lpstr>monthly_spo</vt:lpstr>
      <vt:lpstr>monthly_mlo</vt:lpstr>
      <vt:lpstr>FFE, CDIAC</vt:lpstr>
      <vt:lpstr>LUCE, CDIAC</vt:lpstr>
      <vt:lpstr>GCB15 Summary</vt:lpstr>
      <vt:lpstr>GCB15 LUCE</vt:lpstr>
      <vt:lpstr>LUCE, b.e.</vt:lpstr>
      <vt:lpstr>YE CO2</vt:lpstr>
      <vt:lpstr>Main Calc</vt:lpstr>
      <vt:lpstr>Main Chart</vt:lpstr>
      <vt:lpstr>Errors Chart</vt:lpstr>
      <vt:lpstr>LUCE Data Chart</vt:lpstr>
      <vt:lpstr>Initial_Concentration</vt:lpstr>
      <vt:lpstr>Initial_Mass_C</vt:lpstr>
      <vt:lpstr>lambda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2015-08-07T22:54:30Z</dcterms:modified>
</cp:coreProperties>
</file>