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aa\"/>
    </mc:Choice>
  </mc:AlternateContent>
  <xr:revisionPtr revIDLastSave="0" documentId="13_ncr:1_{A8832A68-7572-4E42-96E5-ABDB3DE98EA3}" xr6:coauthVersionLast="47" xr6:coauthVersionMax="47" xr10:uidLastSave="{00000000-0000-0000-0000-000000000000}"/>
  <bookViews>
    <workbookView xWindow="-98" yWindow="-98" windowWidth="21795" windowHeight="14235" xr2:uid="{00000000-000D-0000-FFFF-FFFF00000000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J46" i="1"/>
  <c r="H46" i="1"/>
  <c r="F46" i="1"/>
  <c r="E46" i="1"/>
  <c r="D46" i="1"/>
  <c r="C46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24" i="1"/>
  <c r="E24" i="1"/>
  <c r="D24" i="1"/>
  <c r="C24" i="1"/>
  <c r="F26" i="1"/>
  <c r="E26" i="1"/>
  <c r="D26" i="1"/>
  <c r="C26" i="1"/>
  <c r="F25" i="1"/>
  <c r="E25" i="1"/>
  <c r="D25" i="1"/>
  <c r="C25" i="1"/>
  <c r="F22" i="1"/>
  <c r="E22" i="1"/>
  <c r="D22" i="1"/>
  <c r="C2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C40" i="1" l="1"/>
  <c r="D40" i="1"/>
  <c r="E40" i="1"/>
  <c r="F38" i="1"/>
  <c r="C29" i="1"/>
  <c r="C42" i="1" s="1"/>
  <c r="C31" i="1"/>
  <c r="C33" i="1"/>
  <c r="C35" i="1"/>
  <c r="C37" i="1"/>
  <c r="C39" i="1"/>
  <c r="D29" i="1"/>
  <c r="D31" i="1"/>
  <c r="D33" i="1"/>
  <c r="D35" i="1"/>
  <c r="D37" i="1"/>
  <c r="D39" i="1"/>
  <c r="E29" i="1"/>
  <c r="E31" i="1"/>
  <c r="E33" i="1"/>
  <c r="E35" i="1"/>
  <c r="E37" i="1"/>
  <c r="E39" i="1"/>
  <c r="F29" i="1"/>
  <c r="F31" i="1"/>
  <c r="F33" i="1"/>
  <c r="F35" i="1"/>
  <c r="F37" i="1"/>
  <c r="F39" i="1"/>
  <c r="C30" i="1"/>
  <c r="C32" i="1"/>
  <c r="C34" i="1"/>
  <c r="C36" i="1"/>
  <c r="C38" i="1"/>
  <c r="D30" i="1"/>
  <c r="D32" i="1"/>
  <c r="D34" i="1"/>
  <c r="D36" i="1"/>
  <c r="D38" i="1"/>
  <c r="E30" i="1"/>
  <c r="E32" i="1"/>
  <c r="E34" i="1"/>
  <c r="E36" i="1"/>
  <c r="E38" i="1"/>
  <c r="F40" i="1"/>
  <c r="H40" i="1" s="1"/>
  <c r="F30" i="1"/>
  <c r="F32" i="1"/>
  <c r="F34" i="1"/>
  <c r="F36" i="1"/>
  <c r="H39" i="1" l="1"/>
  <c r="E42" i="1"/>
  <c r="D42" i="1"/>
  <c r="F42" i="1"/>
  <c r="H37" i="1"/>
  <c r="H38" i="1"/>
  <c r="H35" i="1"/>
  <c r="H36" i="1"/>
  <c r="H33" i="1"/>
  <c r="H34" i="1"/>
  <c r="H31" i="1"/>
  <c r="H32" i="1"/>
  <c r="H29" i="1"/>
  <c r="H30" i="1"/>
  <c r="H42" i="1"/>
  <c r="H44" i="1" l="1"/>
  <c r="J30" i="1" s="1"/>
  <c r="J29" i="1" l="1"/>
  <c r="J33" i="1"/>
  <c r="J37" i="1"/>
  <c r="J31" i="1"/>
  <c r="J40" i="1"/>
  <c r="J38" i="1"/>
  <c r="J34" i="1"/>
  <c r="J42" i="1"/>
  <c r="J32" i="1"/>
  <c r="J39" i="1"/>
  <c r="J36" i="1"/>
  <c r="J35" i="1"/>
</calcChain>
</file>

<file path=xl/sharedStrings.xml><?xml version="1.0" encoding="utf-8"?>
<sst xmlns="http://schemas.openxmlformats.org/spreadsheetml/2006/main" count="36" uniqueCount="35">
  <si>
    <t>https://www.fire.ca.gov/our-impact/statistics</t>
  </si>
  <si>
    <t>Wildfires</t>
  </si>
  <si>
    <t>Link</t>
  </si>
  <si>
    <t>https://www.fire.ca.gov/incidents/2017</t>
  </si>
  <si>
    <t>Acres Burnt, x1,000</t>
  </si>
  <si>
    <t>Loss of Life, confirmed</t>
  </si>
  <si>
    <t>(**)</t>
  </si>
  <si>
    <t>(*)</t>
  </si>
  <si>
    <t>Computed values ---------------------------------------------------------------------------------------------------------------------------</t>
  </si>
  <si>
    <t>https://www.fire.ca.gov/incidents/2013</t>
  </si>
  <si>
    <t>https://www.fire.ca.gov/incidents/2014</t>
  </si>
  <si>
    <t>https://www.fire.ca.gov/incidents/2015</t>
  </si>
  <si>
    <t>https://www.fire.ca.gov/incidents/2016</t>
  </si>
  <si>
    <t>https://www.fire.ca.gov/incidents/2018</t>
  </si>
  <si>
    <t>https://www.fire.ca.gov/incidents/2019</t>
  </si>
  <si>
    <t>https://www.fire.ca.gov/incidents/2020</t>
  </si>
  <si>
    <t>https://www.fire.ca.gov/incidents/2021</t>
  </si>
  <si>
    <t>https://www.fire.ca.gov/incidents/2022</t>
  </si>
  <si>
    <t>https://www.fire.ca.gov/incidents/2023</t>
  </si>
  <si>
    <t>https://www.fire.ca.gov/incidents/2024</t>
  </si>
  <si>
    <t>min</t>
  </si>
  <si>
    <t>average</t>
  </si>
  <si>
    <t>std.dev</t>
  </si>
  <si>
    <t>median</t>
  </si>
  <si>
    <t>max</t>
  </si>
  <si>
    <t>Red Book (complete statistics)</t>
  </si>
  <si>
    <t>average &amp; contribution</t>
  </si>
  <si>
    <t>Damage &amp; Intensity, absolute</t>
  </si>
  <si>
    <t>(*) Total Emergency Responses has been slightly growing over time with little or no relation to other numbers. It is not included.</t>
  </si>
  <si>
    <t>(**) Since this year, distinction is made between destroyed and damaged buildings; the difference is small and does not matter.</t>
  </si>
  <si>
    <t>Year \ Stat</t>
  </si>
  <si>
    <t>https://defyccc.com/california-fires-statistics-2013-2024</t>
  </si>
  <si>
    <t>Leo Goldstein</t>
  </si>
  <si>
    <t>D&amp;I</t>
  </si>
  <si>
    <t>Structures destroyed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</si>
</sst>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[$-409]mmmm\ d\,\ yy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0" fontId="1" fillId="0" borderId="0" xfId="1"/>
    <xf numFmtId="164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7" fillId="0" borderId="0" xfId="0" applyNumberFormat="1" applyFont="1"/>
    <xf numFmtId="165" fontId="8" fillId="0" borderId="0" xfId="0" applyNumberFormat="1" applyFont="1"/>
    <xf numFmtId="166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Calculated Intensity &amp; Damage of California Fires, 2013-2024</a:t>
            </a:r>
          </a:p>
        </c:rich>
      </c:tx>
      <c:layout>
        <c:manualLayout>
          <c:xMode val="edge"/>
          <c:yMode val="edge"/>
          <c:x val="0.31774908566717031"/>
          <c:y val="1.632653061224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Intensity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Data!$A$29:$A$40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Data!$J$29:$J$40</c:f>
              <c:numCache>
                <c:formatCode>0.0</c:formatCode>
                <c:ptCount val="12"/>
                <c:pt idx="0">
                  <c:v>1.5786898946203494</c:v>
                </c:pt>
                <c:pt idx="1">
                  <c:v>1.2692240448946179</c:v>
                </c:pt>
                <c:pt idx="2">
                  <c:v>2.4218886586324349</c:v>
                </c:pt>
                <c:pt idx="3">
                  <c:v>1.5307056000233337</c:v>
                </c:pt>
                <c:pt idx="4">
                  <c:v>6.4514603699881565</c:v>
                </c:pt>
                <c:pt idx="5">
                  <c:v>11.212845837534376</c:v>
                </c:pt>
                <c:pt idx="6">
                  <c:v>1</c:v>
                </c:pt>
                <c:pt idx="7">
                  <c:v>8.0595071879282756</c:v>
                </c:pt>
                <c:pt idx="8">
                  <c:v>3.6065657148853925</c:v>
                </c:pt>
                <c:pt idx="9">
                  <c:v>1.5000471233871406</c:v>
                </c:pt>
                <c:pt idx="10">
                  <c:v>1.0591499196127463</c:v>
                </c:pt>
                <c:pt idx="11">
                  <c:v>2.0494924520650555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B-4AD4-A07A-C33F44B7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28488"/>
        <c:axId val="1093632088"/>
      </c:lineChart>
      <c:catAx>
        <c:axId val="109362848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632088"/>
        <c:crosses val="autoZero"/>
        <c:auto val="1"/>
        <c:lblAlgn val="ctr"/>
        <c:lblOffset val="100"/>
        <c:noMultiLvlLbl val="0"/>
      </c:catAx>
      <c:valAx>
        <c:axId val="109363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6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640555</xdr:colOff>
      <xdr:row>0</xdr:row>
      <xdr:rowOff>176213</xdr:rowOff>
    </xdr:from>
    <xdr:to>
      <xdr:col>16</xdr:col>
      <xdr:colOff>228600</xdr:colOff>
      <xdr:row>26</xdr:row>
      <xdr:rowOff>138113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6FDAF7C-29EF-E11A-6138-31193EB7D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re.ca.gov/incidents/2020" TargetMode="External"/><Relationship Id="rId13" Type="http://schemas.openxmlformats.org/officeDocument/2006/relationships/hyperlink" Target="https://defyccc.com/california-fires-statistics-2013-2024" TargetMode="External"/><Relationship Id="rId3" Type="http://schemas.openxmlformats.org/officeDocument/2006/relationships/hyperlink" Target="https://www.fire.ca.gov/incidents/2015" TargetMode="External"/><Relationship Id="rId7" Type="http://schemas.openxmlformats.org/officeDocument/2006/relationships/hyperlink" Target="https://www.fire.ca.gov/incidents/2019" TargetMode="External"/><Relationship Id="rId12" Type="http://schemas.openxmlformats.org/officeDocument/2006/relationships/hyperlink" Target="https://www.fire.ca.gov/incidents/2024" TargetMode="External"/><Relationship Id="rId2" Type="http://schemas.openxmlformats.org/officeDocument/2006/relationships/hyperlink" Target="https://www.fire.ca.gov/incidents/2014" TargetMode="External"/><Relationship Id="rId1" Type="http://schemas.openxmlformats.org/officeDocument/2006/relationships/hyperlink" Target="https://www.fire.ca.gov/incidents/2013" TargetMode="External"/><Relationship Id="rId6" Type="http://schemas.openxmlformats.org/officeDocument/2006/relationships/hyperlink" Target="https://www.fire.ca.gov/incidents/2018" TargetMode="External"/><Relationship Id="rId11" Type="http://schemas.openxmlformats.org/officeDocument/2006/relationships/hyperlink" Target="https://www.fire.ca.gov/incidents/2023" TargetMode="External"/><Relationship Id="rId5" Type="http://schemas.openxmlformats.org/officeDocument/2006/relationships/hyperlink" Target="https://www.fire.ca.gov/incidents/20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ire.ca.gov/incidents/2022" TargetMode="External"/><Relationship Id="rId4" Type="http://schemas.openxmlformats.org/officeDocument/2006/relationships/hyperlink" Target="https://www.fire.ca.gov/incidents/2016" TargetMode="External"/><Relationship Id="rId9" Type="http://schemas.openxmlformats.org/officeDocument/2006/relationships/hyperlink" Target="https://www.fire.ca.gov/incidents/2021" TargetMode="External"/><Relationship Id="rId14" Type="http://schemas.openxmlformats.org/officeDocument/2006/relationships/hyperlink" Target="https://www.fire.ca.gov/our-impact/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D19" sqref="D19"/>
    </sheetView>
  </sheetViews>
  <sheetFormatPr defaultRowHeight="15.75" x14ac:dyDescent="0.5"/>
  <cols>
    <col min="1" max="1" width="14.53125" style="1" customWidth="1"/>
    <col min="2" max="2" width="8.33203125" style="1" customWidth="1"/>
    <col min="3" max="4" width="9.06640625" style="3"/>
    <col min="5" max="5" width="10.265625" style="3" customWidth="1"/>
    <col min="6" max="6" width="11.33203125" style="3" customWidth="1"/>
    <col min="7" max="7" width="9.06640625" style="1"/>
    <col min="8" max="8" width="10.59765625" style="1" customWidth="1"/>
    <col min="9" max="9" width="8.06640625" style="1" customWidth="1"/>
    <col min="10" max="10" width="10.1328125" style="1" customWidth="1"/>
    <col min="11" max="16384" width="9.06640625" style="1"/>
  </cols>
  <sheetData>
    <row r="1" spans="1:8" s="12" customFormat="1" ht="44.25" customHeight="1" x14ac:dyDescent="0.5">
      <c r="A1" s="12" t="s">
        <v>30</v>
      </c>
      <c r="C1" s="13" t="s">
        <v>1</v>
      </c>
      <c r="D1" s="13" t="s">
        <v>4</v>
      </c>
      <c r="E1" s="13" t="s">
        <v>5</v>
      </c>
      <c r="F1" s="13" t="s">
        <v>34</v>
      </c>
      <c r="G1" s="12" t="s">
        <v>7</v>
      </c>
      <c r="H1" s="12" t="s">
        <v>2</v>
      </c>
    </row>
    <row r="3" spans="1:8" x14ac:dyDescent="0.5">
      <c r="A3" s="1">
        <v>2013</v>
      </c>
      <c r="C3" s="3">
        <v>8889</v>
      </c>
      <c r="D3" s="3">
        <v>602</v>
      </c>
      <c r="E3" s="3">
        <v>1</v>
      </c>
      <c r="F3" s="3">
        <v>495</v>
      </c>
      <c r="H3" s="4" t="s">
        <v>9</v>
      </c>
    </row>
    <row r="4" spans="1:8" x14ac:dyDescent="0.5">
      <c r="A4" s="1">
        <f>A3+1</f>
        <v>2014</v>
      </c>
      <c r="C4" s="3">
        <v>7233</v>
      </c>
      <c r="D4" s="3">
        <v>626</v>
      </c>
      <c r="E4" s="3">
        <v>2</v>
      </c>
      <c r="F4" s="3">
        <v>650</v>
      </c>
      <c r="H4" s="4" t="s">
        <v>10</v>
      </c>
    </row>
    <row r="5" spans="1:8" x14ac:dyDescent="0.5">
      <c r="A5" s="1">
        <f t="shared" ref="A5:A14" si="0">A4+1</f>
        <v>2015</v>
      </c>
      <c r="C5" s="3">
        <v>8283</v>
      </c>
      <c r="D5" s="3">
        <v>881</v>
      </c>
      <c r="E5" s="3">
        <v>7</v>
      </c>
      <c r="F5" s="3">
        <v>3194</v>
      </c>
      <c r="H5" s="4" t="s">
        <v>11</v>
      </c>
    </row>
    <row r="6" spans="1:8" x14ac:dyDescent="0.5">
      <c r="A6" s="1">
        <f t="shared" si="0"/>
        <v>2016</v>
      </c>
      <c r="C6" s="3">
        <v>6954</v>
      </c>
      <c r="D6" s="3">
        <v>670</v>
      </c>
      <c r="E6" s="3">
        <v>6</v>
      </c>
      <c r="F6" s="3">
        <v>1274</v>
      </c>
      <c r="H6" s="4" t="s">
        <v>12</v>
      </c>
    </row>
    <row r="7" spans="1:8" x14ac:dyDescent="0.5">
      <c r="A7" s="1">
        <f t="shared" si="0"/>
        <v>2017</v>
      </c>
      <c r="C7" s="3">
        <v>9270</v>
      </c>
      <c r="D7" s="3">
        <v>1600</v>
      </c>
      <c r="E7" s="3">
        <v>47</v>
      </c>
      <c r="F7" s="3">
        <v>10868</v>
      </c>
      <c r="H7" s="4" t="s">
        <v>3</v>
      </c>
    </row>
    <row r="8" spans="1:8" x14ac:dyDescent="0.5">
      <c r="A8" s="1">
        <f t="shared" si="0"/>
        <v>2018</v>
      </c>
      <c r="C8" s="3">
        <v>7948</v>
      </c>
      <c r="D8" s="3">
        <v>1975</v>
      </c>
      <c r="E8" s="3">
        <v>100</v>
      </c>
      <c r="F8" s="3">
        <v>24226</v>
      </c>
      <c r="H8" s="4" t="s">
        <v>13</v>
      </c>
    </row>
    <row r="9" spans="1:8" x14ac:dyDescent="0.5">
      <c r="A9" s="1">
        <f t="shared" si="0"/>
        <v>2019</v>
      </c>
      <c r="C9" s="3">
        <v>7148</v>
      </c>
      <c r="D9" s="3">
        <v>277</v>
      </c>
      <c r="E9" s="3">
        <v>3</v>
      </c>
      <c r="F9" s="3">
        <v>703</v>
      </c>
      <c r="H9" s="4" t="s">
        <v>14</v>
      </c>
    </row>
    <row r="10" spans="1:8" x14ac:dyDescent="0.5">
      <c r="A10" s="1">
        <f t="shared" si="0"/>
        <v>2020</v>
      </c>
      <c r="C10" s="3">
        <v>8648</v>
      </c>
      <c r="D10" s="3">
        <v>4304</v>
      </c>
      <c r="E10" s="3">
        <v>33</v>
      </c>
      <c r="F10" s="3">
        <v>11116</v>
      </c>
      <c r="H10" s="4" t="s">
        <v>15</v>
      </c>
    </row>
    <row r="11" spans="1:8" x14ac:dyDescent="0.5">
      <c r="A11" s="1">
        <f t="shared" si="0"/>
        <v>2021</v>
      </c>
      <c r="C11" s="3">
        <v>7396</v>
      </c>
      <c r="D11" s="3">
        <v>2569</v>
      </c>
      <c r="E11" s="3">
        <v>3</v>
      </c>
      <c r="F11" s="3">
        <v>3846</v>
      </c>
      <c r="G11" s="1" t="s">
        <v>6</v>
      </c>
      <c r="H11" s="4" t="s">
        <v>16</v>
      </c>
    </row>
    <row r="12" spans="1:8" x14ac:dyDescent="0.5">
      <c r="A12" s="1">
        <f t="shared" si="0"/>
        <v>2022</v>
      </c>
      <c r="C12" s="3">
        <v>7477</v>
      </c>
      <c r="D12" s="3">
        <v>331</v>
      </c>
      <c r="E12" s="3">
        <v>9</v>
      </c>
      <c r="F12" s="3">
        <v>1279</v>
      </c>
      <c r="H12" s="4" t="s">
        <v>17</v>
      </c>
    </row>
    <row r="13" spans="1:8" x14ac:dyDescent="0.5">
      <c r="A13" s="1">
        <f t="shared" si="0"/>
        <v>2023</v>
      </c>
      <c r="C13" s="3">
        <v>7386</v>
      </c>
      <c r="D13" s="3">
        <v>333</v>
      </c>
      <c r="E13" s="3">
        <v>4</v>
      </c>
      <c r="F13" s="3">
        <v>179</v>
      </c>
      <c r="H13" s="4" t="s">
        <v>18</v>
      </c>
    </row>
    <row r="14" spans="1:8" x14ac:dyDescent="0.5">
      <c r="A14" s="1">
        <f t="shared" si="0"/>
        <v>2024</v>
      </c>
      <c r="C14" s="3">
        <v>8024</v>
      </c>
      <c r="D14" s="3">
        <v>1050</v>
      </c>
      <c r="E14" s="3">
        <v>1</v>
      </c>
      <c r="F14" s="3">
        <v>2148</v>
      </c>
      <c r="H14" s="4" t="s">
        <v>19</v>
      </c>
    </row>
    <row r="16" spans="1:8" x14ac:dyDescent="0.5">
      <c r="A16" s="1" t="s">
        <v>28</v>
      </c>
    </row>
    <row r="17" spans="1:10" x14ac:dyDescent="0.5">
      <c r="A17" s="1" t="s">
        <v>29</v>
      </c>
    </row>
    <row r="18" spans="1:10" x14ac:dyDescent="0.5">
      <c r="A18" s="1" t="s">
        <v>25</v>
      </c>
      <c r="B18"/>
      <c r="H18" s="4" t="s">
        <v>0</v>
      </c>
    </row>
    <row r="19" spans="1:10" x14ac:dyDescent="0.5">
      <c r="B19"/>
      <c r="H19" s="4"/>
    </row>
    <row r="20" spans="1:10" x14ac:dyDescent="0.5">
      <c r="A20" s="1" t="s">
        <v>8</v>
      </c>
    </row>
    <row r="22" spans="1:10" x14ac:dyDescent="0.5">
      <c r="A22" s="1" t="s">
        <v>20</v>
      </c>
      <c r="C22" s="3">
        <f>MIN(C3:C14)</f>
        <v>6954</v>
      </c>
      <c r="D22" s="3">
        <f t="shared" ref="D22:F22" si="1">MIN(D3:D14)</f>
        <v>277</v>
      </c>
      <c r="E22" s="3">
        <f t="shared" si="1"/>
        <v>1</v>
      </c>
      <c r="F22" s="3">
        <f t="shared" si="1"/>
        <v>179</v>
      </c>
    </row>
    <row r="23" spans="1:10" x14ac:dyDescent="0.5">
      <c r="A23" s="1" t="s">
        <v>23</v>
      </c>
      <c r="C23" s="3">
        <f>MEDIAN(C3:C14)</f>
        <v>7712.5</v>
      </c>
      <c r="D23" s="3">
        <f t="shared" ref="D23:F23" si="2">MEDIAN(D3:D14)</f>
        <v>775.5</v>
      </c>
      <c r="E23" s="3">
        <f t="shared" si="2"/>
        <v>5</v>
      </c>
      <c r="F23" s="3">
        <f t="shared" si="2"/>
        <v>1713.5</v>
      </c>
    </row>
    <row r="24" spans="1:10" x14ac:dyDescent="0.5">
      <c r="A24" s="1" t="s">
        <v>24</v>
      </c>
      <c r="C24" s="3">
        <f>MAX(C3:C14)</f>
        <v>9270</v>
      </c>
      <c r="D24" s="3">
        <f>MAX(D3:D14)</f>
        <v>4304</v>
      </c>
      <c r="E24" s="3">
        <f>MAX(E3:E14)</f>
        <v>100</v>
      </c>
      <c r="F24" s="3">
        <f>MAX(F3:F14)</f>
        <v>24226</v>
      </c>
    </row>
    <row r="25" spans="1:10" x14ac:dyDescent="0.5">
      <c r="A25" s="1" t="s">
        <v>21</v>
      </c>
      <c r="C25" s="5">
        <f>AVERAGE(C3:C14)</f>
        <v>7888</v>
      </c>
      <c r="D25" s="5">
        <f>AVERAGE(D3:D14)</f>
        <v>1268.1666666666667</v>
      </c>
      <c r="E25" s="5">
        <f>AVERAGE(E3:E14)</f>
        <v>18</v>
      </c>
      <c r="F25" s="5">
        <f>AVERAGE(F3:F14)</f>
        <v>4998.166666666667</v>
      </c>
    </row>
    <row r="26" spans="1:10" x14ac:dyDescent="0.5">
      <c r="A26" s="1" t="s">
        <v>22</v>
      </c>
      <c r="C26" s="5">
        <f>_xlfn.STDEV.P(C3:C14)</f>
        <v>717.61270891756089</v>
      </c>
      <c r="D26" s="5">
        <f>_xlfn.STDEV.P(D3:D14)</f>
        <v>1142.5432765934465</v>
      </c>
      <c r="E26" s="5">
        <f>_xlfn.STDEV.P(E3:E14)</f>
        <v>28.307831660749528</v>
      </c>
      <c r="F26" s="5">
        <f>_xlfn.STDEV.P(F3:F14)</f>
        <v>6848.7095114497461</v>
      </c>
    </row>
    <row r="28" spans="1:10" x14ac:dyDescent="0.5">
      <c r="A28" s="6"/>
      <c r="G28" s="6"/>
      <c r="H28" s="1" t="s">
        <v>27</v>
      </c>
      <c r="J28" s="19" t="s">
        <v>33</v>
      </c>
    </row>
    <row r="29" spans="1:10" x14ac:dyDescent="0.5">
      <c r="A29" s="1">
        <v>2013</v>
      </c>
      <c r="C29" s="7">
        <f>ABS(C3+0.25*C$23-C$22)/(C$25+C$26)</f>
        <v>0.44890760607862812</v>
      </c>
      <c r="D29" s="7">
        <f t="shared" ref="D29:F29" si="3">ABS(D3+0.25*D$23-D$22)/(D$25+D$26)</f>
        <v>0.21523742474729315</v>
      </c>
      <c r="E29" s="7">
        <f t="shared" si="3"/>
        <v>2.6993274251264472E-2</v>
      </c>
      <c r="F29" s="7">
        <f t="shared" si="3"/>
        <v>6.2833019338465926E-2</v>
      </c>
      <c r="H29" s="7">
        <f>SUM(C29:F29)</f>
        <v>0.75397132441565173</v>
      </c>
      <c r="J29" s="9">
        <f>H29/H$44</f>
        <v>1.5786898946203494</v>
      </c>
    </row>
    <row r="30" spans="1:10" x14ac:dyDescent="0.5">
      <c r="A30" s="1">
        <f>A29+1</f>
        <v>2014</v>
      </c>
      <c r="C30" s="7">
        <f t="shared" ref="C30:F30" si="4">ABS(C4+0.25*C$23-C$22)/(C$25+C$26)</f>
        <v>0.25647505583337116</v>
      </c>
      <c r="D30" s="7">
        <f t="shared" si="4"/>
        <v>0.22519299823596581</v>
      </c>
      <c r="E30" s="7">
        <f t="shared" si="4"/>
        <v>4.8587893652276053E-2</v>
      </c>
      <c r="F30" s="7">
        <f t="shared" si="4"/>
        <v>7.5916637135224577E-2</v>
      </c>
      <c r="H30" s="7">
        <f t="shared" ref="H30:H42" si="5">SUM(C30:F30)</f>
        <v>0.60617258485683756</v>
      </c>
      <c r="J30" s="9">
        <f t="shared" ref="J30:J40" si="6">H30/H$44</f>
        <v>1.2692240448946179</v>
      </c>
    </row>
    <row r="31" spans="1:10" x14ac:dyDescent="0.5">
      <c r="A31" s="1">
        <f t="shared" ref="A31:A40" si="7">A30+1</f>
        <v>2015</v>
      </c>
      <c r="C31" s="7">
        <f t="shared" ref="C31:F31" si="8">ABS(C5+0.25*C$23-C$22)/(C$25+C$26)</f>
        <v>0.37848844819902322</v>
      </c>
      <c r="D31" s="7">
        <f t="shared" si="8"/>
        <v>0.33097096655311303</v>
      </c>
      <c r="E31" s="7">
        <f t="shared" si="8"/>
        <v>0.15656099065733395</v>
      </c>
      <c r="F31" s="7">
        <f t="shared" si="8"/>
        <v>0.29065678987686333</v>
      </c>
      <c r="H31" s="7">
        <f t="shared" si="5"/>
        <v>1.1566771952863335</v>
      </c>
      <c r="J31" s="9">
        <f t="shared" si="6"/>
        <v>2.4218886586324349</v>
      </c>
    </row>
    <row r="32" spans="1:10" x14ac:dyDescent="0.5">
      <c r="A32" s="1">
        <f t="shared" si="7"/>
        <v>2016</v>
      </c>
      <c r="C32" s="7">
        <f t="shared" ref="C32:F32" si="9">ABS(C6+0.25*C$23-C$22)/(C$25+C$26)</f>
        <v>0.22405435443335506</v>
      </c>
      <c r="D32" s="7">
        <f t="shared" si="9"/>
        <v>0.24344488296519906</v>
      </c>
      <c r="E32" s="7">
        <f t="shared" si="9"/>
        <v>0.13496637125632235</v>
      </c>
      <c r="F32" s="7">
        <f t="shared" si="9"/>
        <v>0.12858875007185294</v>
      </c>
      <c r="H32" s="7">
        <f t="shared" si="5"/>
        <v>0.73105435872672953</v>
      </c>
      <c r="J32" s="9">
        <f t="shared" si="6"/>
        <v>1.5307056000233337</v>
      </c>
    </row>
    <row r="33" spans="1:10" x14ac:dyDescent="0.5">
      <c r="A33" s="1">
        <f t="shared" si="7"/>
        <v>2017</v>
      </c>
      <c r="C33" s="7">
        <f t="shared" ref="C33:F33" si="10">ABS(C7+0.25*C$23-C$22)/(C$25+C$26)</f>
        <v>0.49318103702273614</v>
      </c>
      <c r="D33" s="7">
        <f t="shared" si="10"/>
        <v>0.6292233556512653</v>
      </c>
      <c r="E33" s="7">
        <f t="shared" si="10"/>
        <v>1.0203457666977971</v>
      </c>
      <c r="F33" s="7">
        <f t="shared" si="10"/>
        <v>0.93842248647251414</v>
      </c>
      <c r="H33" s="7">
        <f t="shared" si="5"/>
        <v>3.0811726458443127</v>
      </c>
      <c r="J33" s="16">
        <f t="shared" si="6"/>
        <v>6.4514603699881565</v>
      </c>
    </row>
    <row r="34" spans="1:10" x14ac:dyDescent="0.5">
      <c r="A34" s="1">
        <f t="shared" si="7"/>
        <v>2018</v>
      </c>
      <c r="C34" s="7">
        <f t="shared" ref="C34:F34" si="11">ABS(C8+0.25*C$23-C$22)/(C$25+C$26)</f>
        <v>0.339560365872839</v>
      </c>
      <c r="D34" s="7">
        <f t="shared" si="11"/>
        <v>0.78477919141177588</v>
      </c>
      <c r="E34" s="7">
        <f t="shared" si="11"/>
        <v>2.1648605949514108</v>
      </c>
      <c r="F34" s="7">
        <f t="shared" si="11"/>
        <v>2.0659771092409143</v>
      </c>
      <c r="H34" s="7">
        <f t="shared" si="5"/>
        <v>5.35517726147694</v>
      </c>
      <c r="J34" s="10">
        <f t="shared" si="6"/>
        <v>11.212845837534376</v>
      </c>
    </row>
    <row r="35" spans="1:10" x14ac:dyDescent="0.5">
      <c r="A35" s="1">
        <f t="shared" si="7"/>
        <v>2019</v>
      </c>
      <c r="C35" s="7">
        <f t="shared" ref="C35:F35" si="12">ABS(C9+0.25*C$23-C$22)/(C$25+C$26)</f>
        <v>0.24659778121329459</v>
      </c>
      <c r="D35" s="7">
        <f t="shared" si="12"/>
        <v>8.0422367088183969E-2</v>
      </c>
      <c r="E35" s="7">
        <f t="shared" si="12"/>
        <v>7.0182513053287626E-2</v>
      </c>
      <c r="F35" s="7">
        <f t="shared" si="12"/>
        <v>8.0390390317342048E-2</v>
      </c>
      <c r="H35" s="7">
        <f>SUM(C35:F35)</f>
        <v>0.4775930516721083</v>
      </c>
      <c r="J35" s="9">
        <f t="shared" si="6"/>
        <v>1</v>
      </c>
    </row>
    <row r="36" spans="1:10" x14ac:dyDescent="0.5">
      <c r="A36" s="1">
        <f t="shared" si="7"/>
        <v>2020</v>
      </c>
      <c r="C36" s="7">
        <f t="shared" ref="C36:F36" si="13">ABS(C10+0.25*C$23-C$22)/(C$25+C$26)</f>
        <v>0.42090262744994034</v>
      </c>
      <c r="D36" s="7">
        <f t="shared" si="13"/>
        <v>1.7508846353750536</v>
      </c>
      <c r="E36" s="7">
        <f t="shared" si="13"/>
        <v>0.71802109508363499</v>
      </c>
      <c r="F36" s="7">
        <f t="shared" si="13"/>
        <v>0.95935627494732789</v>
      </c>
      <c r="H36" s="7">
        <f t="shared" si="5"/>
        <v>3.849164632855957</v>
      </c>
      <c r="J36" s="11">
        <f t="shared" si="6"/>
        <v>8.0595071879282756</v>
      </c>
    </row>
    <row r="37" spans="1:10" x14ac:dyDescent="0.5">
      <c r="A37" s="1">
        <f t="shared" si="7"/>
        <v>2021</v>
      </c>
      <c r="C37" s="7">
        <f t="shared" ref="C37:F37" si="14">ABS(C11+0.25*C$23-C$22)/(C$25+C$26)</f>
        <v>0.27541618245775334</v>
      </c>
      <c r="D37" s="7">
        <f t="shared" si="14"/>
        <v>1.0311796352564246</v>
      </c>
      <c r="E37" s="7">
        <f t="shared" si="14"/>
        <v>7.0182513053287626E-2</v>
      </c>
      <c r="F37" s="7">
        <f t="shared" si="14"/>
        <v>0.34569239506064808</v>
      </c>
      <c r="H37" s="7">
        <f t="shared" si="5"/>
        <v>1.7224707258281136</v>
      </c>
      <c r="J37" s="9">
        <f t="shared" si="6"/>
        <v>3.6065657148853925</v>
      </c>
    </row>
    <row r="38" spans="1:10" x14ac:dyDescent="0.5">
      <c r="A38" s="1">
        <f t="shared" si="7"/>
        <v>2022</v>
      </c>
      <c r="C38" s="7">
        <f t="shared" ref="C38:F38" si="15">ABS(C12+0.25*C$23-C$22)/(C$25+C$26)</f>
        <v>0.28482864415453224</v>
      </c>
      <c r="D38" s="7">
        <f t="shared" si="15"/>
        <v>0.10282240743769749</v>
      </c>
      <c r="E38" s="7">
        <f t="shared" si="15"/>
        <v>0.19975022945935711</v>
      </c>
      <c r="F38" s="7">
        <f t="shared" si="15"/>
        <v>0.12901080225884518</v>
      </c>
      <c r="H38" s="7">
        <f t="shared" si="5"/>
        <v>0.71641208331043205</v>
      </c>
      <c r="J38" s="9">
        <f t="shared" si="6"/>
        <v>1.5000471233871406</v>
      </c>
    </row>
    <row r="39" spans="1:10" x14ac:dyDescent="0.5">
      <c r="A39" s="1">
        <f t="shared" si="7"/>
        <v>2023</v>
      </c>
      <c r="C39" s="7">
        <f t="shared" ref="C39:F39" si="16">ABS(C13+0.25*C$23-C$22)/(C$25+C$26)</f>
        <v>0.27425415014950905</v>
      </c>
      <c r="D39" s="7">
        <f t="shared" si="16"/>
        <v>0.10365203856175355</v>
      </c>
      <c r="E39" s="7">
        <f t="shared" si="16"/>
        <v>9.1777132454299207E-2</v>
      </c>
      <c r="F39" s="7">
        <f t="shared" si="16"/>
        <v>3.6159321120557975E-2</v>
      </c>
      <c r="H39" s="7">
        <f t="shared" si="5"/>
        <v>0.50584264228611975</v>
      </c>
      <c r="J39" s="9">
        <f t="shared" si="6"/>
        <v>1.0591499196127463</v>
      </c>
    </row>
    <row r="40" spans="1:10" x14ac:dyDescent="0.5">
      <c r="A40" s="1">
        <f t="shared" si="7"/>
        <v>2024</v>
      </c>
      <c r="C40" s="7">
        <f t="shared" ref="C40:F40" si="17">ABS(C14+0.25*C$23-C$22)/(C$25+C$26)</f>
        <v>0.34839181141549569</v>
      </c>
      <c r="D40" s="7">
        <f t="shared" si="17"/>
        <v>0.40107479653584976</v>
      </c>
      <c r="E40" s="7">
        <f>ABS(E14+0.25*E$23-E$22)/(E$25+E$26)</f>
        <v>2.6993274251264472E-2</v>
      </c>
      <c r="F40" s="7">
        <f t="shared" si="17"/>
        <v>0.20236347235809204</v>
      </c>
      <c r="H40" s="7">
        <f t="shared" si="5"/>
        <v>0.97882335456070202</v>
      </c>
      <c r="J40" s="9">
        <f t="shared" si="6"/>
        <v>2.0494924520650555</v>
      </c>
    </row>
    <row r="41" spans="1:10" x14ac:dyDescent="0.5">
      <c r="H41" s="7"/>
      <c r="J41" s="9"/>
    </row>
    <row r="42" spans="1:10" x14ac:dyDescent="0.5">
      <c r="A42" s="1" t="s">
        <v>26</v>
      </c>
      <c r="C42" s="7">
        <f>AVERAGE(C29:C40)</f>
        <v>0.3325881720233731</v>
      </c>
      <c r="D42" s="7">
        <f t="shared" ref="D42:F42" si="18">AVERAGE(D29:D40)</f>
        <v>0.4915737249849646</v>
      </c>
      <c r="E42" s="7">
        <f t="shared" si="18"/>
        <v>0.39410180406846135</v>
      </c>
      <c r="F42" s="7">
        <f t="shared" si="18"/>
        <v>0.44294728734988742</v>
      </c>
      <c r="H42" s="7">
        <f t="shared" si="5"/>
        <v>1.6612109884266866</v>
      </c>
      <c r="J42" s="15">
        <f>H42/H$44</f>
        <v>3.4782980669643235</v>
      </c>
    </row>
    <row r="43" spans="1:10" x14ac:dyDescent="0.5">
      <c r="H43" s="7"/>
    </row>
    <row r="44" spans="1:10" x14ac:dyDescent="0.5">
      <c r="A44" s="1" t="s">
        <v>20</v>
      </c>
      <c r="H44" s="8">
        <f>MIN(H29:H40)</f>
        <v>0.4775930516721083</v>
      </c>
    </row>
    <row r="46" spans="1:10" ht="47.25" x14ac:dyDescent="0.5">
      <c r="C46" s="2" t="str">
        <f>C1</f>
        <v>Wildfires</v>
      </c>
      <c r="D46" s="2" t="str">
        <f t="shared" ref="D46:F46" si="19">D1</f>
        <v>Acres Burnt, x1,000</v>
      </c>
      <c r="E46" s="2" t="str">
        <f t="shared" si="19"/>
        <v>Loss of Life, confirmed</v>
      </c>
      <c r="F46" s="2" t="str">
        <f t="shared" si="19"/>
        <v>Structures destroyed</v>
      </c>
      <c r="G46" s="14"/>
      <c r="H46" s="14" t="str">
        <f>H28</f>
        <v>Damage &amp; Intensity, absolute</v>
      </c>
      <c r="I46" s="14"/>
      <c r="J46" s="14" t="str">
        <f>J28</f>
        <v>D&amp;I</v>
      </c>
    </row>
    <row r="49" spans="1:1" x14ac:dyDescent="0.5">
      <c r="A49" s="4" t="s">
        <v>31</v>
      </c>
    </row>
    <row r="51" spans="1:1" x14ac:dyDescent="0.5">
      <c r="A51" s="17">
        <v>45666</v>
      </c>
    </row>
    <row r="52" spans="1:1" x14ac:dyDescent="0.5">
      <c r="A52" s="18" t="s">
        <v>32</v>
      </c>
    </row>
  </sheetData>
  <hyperlinks>
    <hyperlink ref="H3" r:id="rId1" xr:uid="{0DFBE213-8461-4D06-9C1D-C3C7ED983357}"/>
    <hyperlink ref="H4" r:id="rId2" xr:uid="{89FC7E11-570F-4123-BB4A-D83B08590907}"/>
    <hyperlink ref="H5" r:id="rId3" xr:uid="{D9353910-6240-4660-A962-901228C9B317}"/>
    <hyperlink ref="H6" r:id="rId4" xr:uid="{4C63C25E-9DD9-46DC-B3F8-867B219ADC29}"/>
    <hyperlink ref="H7" r:id="rId5" xr:uid="{D196E4AC-52BB-46CE-A082-DD0C4FDDD743}"/>
    <hyperlink ref="H8" r:id="rId6" xr:uid="{F57A8F20-1612-4FB5-A8BB-23C0D0BCB673}"/>
    <hyperlink ref="H9" r:id="rId7" xr:uid="{DFF24307-6D06-4712-AECE-A63DC31AC30F}"/>
    <hyperlink ref="H10" r:id="rId8" xr:uid="{136FAEFE-F130-4112-A806-FC755C6A66DC}"/>
    <hyperlink ref="H11" r:id="rId9" xr:uid="{ED260446-5672-473F-941F-5DDFCA54B057}"/>
    <hyperlink ref="H12" r:id="rId10" xr:uid="{064BD59C-69A9-41C1-929C-C9371C3D5159}"/>
    <hyperlink ref="H13" r:id="rId11" xr:uid="{4C24136F-DD8F-45CC-9CA7-E653FB3914C7}"/>
    <hyperlink ref="H14" r:id="rId12" xr:uid="{9318C6E8-ABC2-4192-8FDF-A3851B72D01A}"/>
    <hyperlink ref="A49" r:id="rId13" xr:uid="{20800A31-3642-423C-AE92-F61FE80E2712}"/>
    <hyperlink ref="H18" r:id="rId14" xr:uid="{F583476E-D5DC-4A4E-BB22-C3DCBFC1E4C3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2EBF-D4AB-4C42-90D1-0D57F7910222}">
  <dimension ref="A1"/>
  <sheetViews>
    <sheetView workbookViewId="0">
      <selection activeCell="J33" sqref="J33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Leo Go</cp:lastModifiedBy>
  <dcterms:created xsi:type="dcterms:W3CDTF">2015-06-05T18:17:20Z</dcterms:created>
  <dcterms:modified xsi:type="dcterms:W3CDTF">2025-01-09T23:01:56Z</dcterms:modified>
</cp:coreProperties>
</file>